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B9B5CA9C-B964-4382-A517-E72DBE7215BB}" xr6:coauthVersionLast="47" xr6:coauthVersionMax="47" xr10:uidLastSave="{00000000-0000-0000-0000-000000000000}"/>
  <bookViews>
    <workbookView xWindow="28680" yWindow="-120" windowWidth="29040" windowHeight="17520" xr2:uid="{00000000-000D-0000-FFFF-FFFF00000000}"/>
  </bookViews>
  <sheets>
    <sheet name="Summary" sheetId="13" r:id="rId1"/>
    <sheet name="PDI Calculator" sheetId="9" r:id="rId2"/>
    <sheet name="Detailed calculations" sheetId="11" r:id="rId3"/>
    <sheet name="Notes" sheetId="12" r:id="rId4"/>
  </sheets>
  <definedNames>
    <definedName name="PRR_1" localSheetId="1" hidden="1">#REF!</definedName>
    <definedName name="PRR_1" hidden="1">#REF!</definedName>
    <definedName name="PRR_10" localSheetId="1" hidden="1">#REF!</definedName>
    <definedName name="PRR_10" hidden="1">#REF!</definedName>
    <definedName name="PRR_2" localSheetId="1" hidden="1">#REF!</definedName>
    <definedName name="PRR_2" hidden="1">#REF!</definedName>
    <definedName name="PRR_3" localSheetId="1" hidden="1">#REF!</definedName>
    <definedName name="PRR_3" hidden="1">#REF!</definedName>
    <definedName name="PRR_4" localSheetId="1" hidden="1">#REF!</definedName>
    <definedName name="PRR_4" hidden="1">#REF!</definedName>
    <definedName name="PRR_45" localSheetId="1" hidden="1">#REF!</definedName>
    <definedName name="PRR_45" hidden="1">#REF!</definedName>
    <definedName name="PRR_5" localSheetId="1" hidden="1">#REF!</definedName>
    <definedName name="PRR_5" hidden="1">#REF!</definedName>
    <definedName name="PRR_6" localSheetId="1" hidden="1">#REF!</definedName>
    <definedName name="PRR_6" hidden="1">#REF!</definedName>
    <definedName name="PRR_7" localSheetId="1" hidden="1">#REF!</definedName>
    <definedName name="PRR_7" hidden="1">#REF!</definedName>
    <definedName name="PRR_8" localSheetId="1" hidden="1">#REF!</definedName>
    <definedName name="PRR_8" hidden="1">#REF!</definedName>
    <definedName name="PRR_9" localSheetId="1" hidden="1">#REF!</definedName>
    <definedName name="PRR_9"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9" l="1"/>
  <c r="F7" i="9"/>
  <c r="B25" i="12"/>
  <c r="B8" i="12"/>
  <c r="B6" i="12"/>
  <c r="B4" i="11" l="1"/>
  <c r="H13" i="11" l="1"/>
  <c r="I13" i="11"/>
  <c r="J13" i="11"/>
  <c r="K13" i="11"/>
  <c r="L13" i="11"/>
  <c r="M13" i="11"/>
  <c r="N13" i="11"/>
  <c r="D21" i="11" l="1"/>
  <c r="D13" i="11"/>
  <c r="B5" i="12" l="1"/>
  <c r="N80" i="11"/>
  <c r="M80" i="11"/>
  <c r="L80" i="11"/>
  <c r="K80" i="11"/>
  <c r="J80" i="11"/>
  <c r="I80" i="11"/>
  <c r="H80" i="11"/>
  <c r="G80" i="11"/>
  <c r="F80" i="11"/>
  <c r="E80" i="11"/>
  <c r="D80" i="11"/>
  <c r="F77" i="11"/>
  <c r="B77" i="11"/>
  <c r="I62" i="11" s="1"/>
  <c r="F76" i="11"/>
  <c r="B76" i="11"/>
  <c r="K61" i="11" s="1"/>
  <c r="F75" i="11"/>
  <c r="B75" i="11"/>
  <c r="F60" i="11" s="1"/>
  <c r="F74" i="11"/>
  <c r="B74" i="11"/>
  <c r="E59" i="11" s="1"/>
  <c r="F73" i="11"/>
  <c r="B73" i="11"/>
  <c r="D58" i="11" s="1"/>
  <c r="F72" i="11"/>
  <c r="B72" i="11"/>
  <c r="G57" i="11" s="1"/>
  <c r="F71" i="11"/>
  <c r="B71" i="11"/>
  <c r="F70" i="11"/>
  <c r="B70" i="11"/>
  <c r="F69" i="11"/>
  <c r="B69" i="11"/>
  <c r="D54" i="11" s="1"/>
  <c r="F68" i="11"/>
  <c r="C68" i="11"/>
  <c r="C69" i="11" s="1"/>
  <c r="C70" i="11" s="1"/>
  <c r="C71" i="11" s="1"/>
  <c r="C72" i="11" s="1"/>
  <c r="C73" i="11" s="1"/>
  <c r="C74" i="11" s="1"/>
  <c r="C75" i="11" s="1"/>
  <c r="C76" i="11" s="1"/>
  <c r="C77" i="11" s="1"/>
  <c r="B68" i="11"/>
  <c r="B67" i="11"/>
  <c r="B62" i="11"/>
  <c r="B61" i="11"/>
  <c r="G60" i="11"/>
  <c r="B60" i="11"/>
  <c r="B59" i="11"/>
  <c r="B58" i="11"/>
  <c r="B57" i="11"/>
  <c r="B56" i="11"/>
  <c r="B55" i="11"/>
  <c r="B54" i="11"/>
  <c r="B53" i="11"/>
  <c r="B52" i="11"/>
  <c r="B48" i="11"/>
  <c r="B47" i="11"/>
  <c r="B46" i="11"/>
  <c r="B45" i="11"/>
  <c r="B44" i="11"/>
  <c r="B43" i="11"/>
  <c r="B42" i="11"/>
  <c r="F42" i="11" s="1"/>
  <c r="B41" i="11"/>
  <c r="D41" i="11" s="1"/>
  <c r="B40" i="11"/>
  <c r="D40" i="11" s="1"/>
  <c r="B39" i="11"/>
  <c r="D39" i="11" s="1"/>
  <c r="B38" i="11"/>
  <c r="D38" i="11" s="1"/>
  <c r="B34" i="11"/>
  <c r="B33" i="11"/>
  <c r="B32" i="11"/>
  <c r="B31" i="11"/>
  <c r="B30" i="11"/>
  <c r="B29" i="11"/>
  <c r="B28" i="11"/>
  <c r="B27" i="11"/>
  <c r="B26" i="11"/>
  <c r="D26" i="11" s="1"/>
  <c r="B25" i="11"/>
  <c r="B24" i="11"/>
  <c r="G21" i="11"/>
  <c r="F21" i="11"/>
  <c r="E21" i="11"/>
  <c r="G13" i="11"/>
  <c r="F13" i="11"/>
  <c r="E13" i="11"/>
  <c r="D12" i="11"/>
  <c r="C8" i="11"/>
  <c r="C7" i="11"/>
  <c r="H21" i="11" s="1"/>
  <c r="P10" i="9"/>
  <c r="O10" i="9"/>
  <c r="N10" i="9"/>
  <c r="M10" i="9"/>
  <c r="L10" i="9"/>
  <c r="K10" i="9"/>
  <c r="J10" i="9"/>
  <c r="I10" i="9"/>
  <c r="Q10" i="9" s="1"/>
  <c r="H10" i="9"/>
  <c r="G10" i="9"/>
  <c r="F10" i="9"/>
  <c r="R10" i="9" l="1"/>
  <c r="B12" i="13"/>
  <c r="D59" i="11"/>
  <c r="F59" i="11"/>
  <c r="G59" i="11"/>
  <c r="H59" i="11"/>
  <c r="D62" i="11"/>
  <c r="F62" i="11"/>
  <c r="G62" i="11"/>
  <c r="E62" i="11"/>
  <c r="H62" i="11"/>
  <c r="I59" i="11"/>
  <c r="E56" i="11"/>
  <c r="F56" i="11"/>
  <c r="D56" i="11"/>
  <c r="F57" i="11"/>
  <c r="E71" i="11"/>
  <c r="E58" i="11"/>
  <c r="F58" i="11"/>
  <c r="G58" i="11"/>
  <c r="H58" i="11"/>
  <c r="D57" i="11"/>
  <c r="E57" i="11"/>
  <c r="J62" i="11"/>
  <c r="D61" i="11"/>
  <c r="K62" i="11"/>
  <c r="D55" i="11"/>
  <c r="F61" i="11"/>
  <c r="L62" i="11"/>
  <c r="J60" i="11"/>
  <c r="E55" i="11"/>
  <c r="H61" i="11"/>
  <c r="J61" i="11"/>
  <c r="D60" i="11"/>
  <c r="E60" i="11"/>
  <c r="H60" i="11"/>
  <c r="I60" i="11"/>
  <c r="M25" i="11"/>
  <c r="E61" i="11"/>
  <c r="G61" i="11"/>
  <c r="I61" i="11"/>
  <c r="D42" i="11"/>
  <c r="N24" i="11"/>
  <c r="L26" i="11"/>
  <c r="F43" i="11"/>
  <c r="N25" i="11"/>
  <c r="D25" i="11"/>
  <c r="D43" i="11"/>
  <c r="M24" i="11"/>
  <c r="D24" i="11"/>
  <c r="F24" i="11"/>
  <c r="H24" i="11"/>
  <c r="J24" i="11"/>
  <c r="L24" i="11"/>
  <c r="F25" i="11"/>
  <c r="H25" i="11"/>
  <c r="J25" i="11"/>
  <c r="L25" i="11"/>
  <c r="F26" i="11"/>
  <c r="H26" i="11"/>
  <c r="J26" i="11"/>
  <c r="N27" i="11"/>
  <c r="L27" i="11"/>
  <c r="J27" i="11"/>
  <c r="H27" i="11"/>
  <c r="F27" i="11"/>
  <c r="D27" i="11"/>
  <c r="G27" i="11"/>
  <c r="K27" i="11"/>
  <c r="N28" i="11"/>
  <c r="L28" i="11"/>
  <c r="J28" i="11"/>
  <c r="H28" i="11"/>
  <c r="F28" i="11"/>
  <c r="D28" i="11"/>
  <c r="G28" i="11"/>
  <c r="K28" i="11"/>
  <c r="N29" i="11"/>
  <c r="L29" i="11"/>
  <c r="J29" i="11"/>
  <c r="H29" i="11"/>
  <c r="F29" i="11"/>
  <c r="D29" i="11"/>
  <c r="G29" i="11"/>
  <c r="K29" i="11"/>
  <c r="N30" i="11"/>
  <c r="L30" i="11"/>
  <c r="J30" i="11"/>
  <c r="H30" i="11"/>
  <c r="F30" i="11"/>
  <c r="D30" i="11"/>
  <c r="G30" i="11"/>
  <c r="K30" i="11"/>
  <c r="N31" i="11"/>
  <c r="L31" i="11"/>
  <c r="J31" i="11"/>
  <c r="H31" i="11"/>
  <c r="F31" i="11"/>
  <c r="D31" i="11"/>
  <c r="G31" i="11"/>
  <c r="K31" i="11"/>
  <c r="N32" i="11"/>
  <c r="L32" i="11"/>
  <c r="J32" i="11"/>
  <c r="H32" i="11"/>
  <c r="F32" i="11"/>
  <c r="D32" i="11"/>
  <c r="G32" i="11"/>
  <c r="K32" i="11"/>
  <c r="N33" i="11"/>
  <c r="L33" i="11"/>
  <c r="J33" i="11"/>
  <c r="H33" i="11"/>
  <c r="F33" i="11"/>
  <c r="D33" i="11"/>
  <c r="G33" i="11"/>
  <c r="K33" i="11"/>
  <c r="N34" i="11"/>
  <c r="L34" i="11"/>
  <c r="J34" i="11"/>
  <c r="H34" i="11"/>
  <c r="F34" i="11"/>
  <c r="D34" i="11"/>
  <c r="G34" i="11"/>
  <c r="K34" i="11"/>
  <c r="E12" i="11"/>
  <c r="I21" i="11"/>
  <c r="E72" i="11" s="1"/>
  <c r="E24" i="11"/>
  <c r="G24" i="11"/>
  <c r="I24" i="11"/>
  <c r="K24" i="11"/>
  <c r="E25" i="11"/>
  <c r="G25" i="11"/>
  <c r="I25" i="11"/>
  <c r="K25" i="11"/>
  <c r="N26" i="11"/>
  <c r="E26" i="11"/>
  <c r="G26" i="11"/>
  <c r="I26" i="11"/>
  <c r="K26" i="11"/>
  <c r="M26" i="11"/>
  <c r="E27" i="11"/>
  <c r="I27" i="11"/>
  <c r="M27" i="11"/>
  <c r="E28" i="11"/>
  <c r="I28" i="11"/>
  <c r="M28" i="11"/>
  <c r="E29" i="11"/>
  <c r="I29" i="11"/>
  <c r="M29" i="11"/>
  <c r="E30" i="11"/>
  <c r="I30" i="11"/>
  <c r="M30" i="11"/>
  <c r="E31" i="11"/>
  <c r="I31" i="11"/>
  <c r="M31" i="11"/>
  <c r="E32" i="11"/>
  <c r="I32" i="11"/>
  <c r="M32" i="11"/>
  <c r="E33" i="11"/>
  <c r="I33" i="11"/>
  <c r="M33" i="11"/>
  <c r="E34" i="11"/>
  <c r="I34" i="11"/>
  <c r="M34" i="11"/>
  <c r="E67" i="11"/>
  <c r="E69" i="11"/>
  <c r="E70" i="11"/>
  <c r="E41" i="11"/>
  <c r="E42" i="11"/>
  <c r="E43" i="11"/>
  <c r="G43" i="11"/>
  <c r="E68" i="11"/>
  <c r="D44" i="11"/>
  <c r="F44" i="11"/>
  <c r="H44" i="11"/>
  <c r="D45" i="11"/>
  <c r="F45" i="11"/>
  <c r="H45" i="11"/>
  <c r="D46" i="11"/>
  <c r="F46" i="11"/>
  <c r="H46" i="11"/>
  <c r="J46" i="11"/>
  <c r="D47" i="11"/>
  <c r="F47" i="11"/>
  <c r="H47" i="11"/>
  <c r="J47" i="11"/>
  <c r="D48" i="11"/>
  <c r="F48" i="11"/>
  <c r="H48" i="11"/>
  <c r="J48" i="11"/>
  <c r="L48" i="11"/>
  <c r="E44" i="11"/>
  <c r="G44" i="11"/>
  <c r="E45" i="11"/>
  <c r="G45" i="11"/>
  <c r="I45" i="11"/>
  <c r="E46" i="11"/>
  <c r="G46" i="11"/>
  <c r="I46" i="11"/>
  <c r="E47" i="11"/>
  <c r="G47" i="11"/>
  <c r="I47" i="11"/>
  <c r="K47" i="11"/>
  <c r="E48" i="11"/>
  <c r="G48" i="11"/>
  <c r="I48" i="11"/>
  <c r="K48" i="11"/>
  <c r="D53" i="11" l="1"/>
  <c r="J21" i="11"/>
  <c r="D52" i="11"/>
  <c r="E40" i="11" s="1"/>
  <c r="E54" i="11" s="1"/>
  <c r="N35" i="11"/>
  <c r="D49" i="11"/>
  <c r="M35" i="11"/>
  <c r="I35" i="11"/>
  <c r="E35" i="11"/>
  <c r="J35" i="11"/>
  <c r="F35" i="11"/>
  <c r="K35" i="11"/>
  <c r="G35" i="11"/>
  <c r="F12" i="11"/>
  <c r="L35" i="11"/>
  <c r="H35" i="11"/>
  <c r="D35" i="11"/>
  <c r="D15" i="11" s="1"/>
  <c r="E73" i="11" l="1"/>
  <c r="K21" i="11"/>
  <c r="F11" i="9"/>
  <c r="D63" i="11"/>
  <c r="D16" i="11" s="1"/>
  <c r="F12" i="9" s="1"/>
  <c r="E38" i="11"/>
  <c r="E39" i="11"/>
  <c r="G12" i="11"/>
  <c r="D19" i="11" l="1"/>
  <c r="F13" i="9" s="1"/>
  <c r="E74" i="11"/>
  <c r="L21" i="11"/>
  <c r="D17" i="11"/>
  <c r="F38" i="11"/>
  <c r="E52" i="11"/>
  <c r="F41" i="11" s="1"/>
  <c r="F55" i="11" s="1"/>
  <c r="E53" i="11"/>
  <c r="E49" i="11"/>
  <c r="E15" i="11" s="1"/>
  <c r="G11" i="9" s="1"/>
  <c r="H12" i="11"/>
  <c r="F39" i="11" l="1"/>
  <c r="G39" i="11" s="1"/>
  <c r="M21" i="11"/>
  <c r="E75" i="11"/>
  <c r="F52" i="11"/>
  <c r="G38" i="11"/>
  <c r="E63" i="11"/>
  <c r="E16" i="11" s="1"/>
  <c r="E17" i="11" s="1"/>
  <c r="F40" i="11"/>
  <c r="I12" i="11"/>
  <c r="F53" i="11" l="1"/>
  <c r="N21" i="11"/>
  <c r="E76" i="11"/>
  <c r="G52" i="11"/>
  <c r="H38" i="11"/>
  <c r="F49" i="11"/>
  <c r="F15" i="11" s="1"/>
  <c r="H11" i="9" s="1"/>
  <c r="F54" i="11"/>
  <c r="H39" i="11"/>
  <c r="G53" i="11"/>
  <c r="E19" i="11"/>
  <c r="G13" i="9" s="1"/>
  <c r="G12" i="9"/>
  <c r="J12" i="11"/>
  <c r="G41" i="11" l="1"/>
  <c r="G55" i="11" s="1"/>
  <c r="G42" i="11"/>
  <c r="G56" i="11" s="1"/>
  <c r="G40" i="11"/>
  <c r="H40" i="11" s="1"/>
  <c r="F67" i="11"/>
  <c r="E77" i="11"/>
  <c r="I38" i="11"/>
  <c r="H52" i="11"/>
  <c r="I39" i="11"/>
  <c r="H53" i="11"/>
  <c r="F63" i="11"/>
  <c r="F16" i="11" s="1"/>
  <c r="F17" i="11" s="1"/>
  <c r="K12" i="11"/>
  <c r="G54" i="11" l="1"/>
  <c r="H41" i="11" s="1"/>
  <c r="H55" i="11" s="1"/>
  <c r="G49" i="11"/>
  <c r="G15" i="11" s="1"/>
  <c r="I11" i="9" s="1"/>
  <c r="H43" i="11"/>
  <c r="H57" i="11" s="1"/>
  <c r="I52" i="11"/>
  <c r="J38" i="11"/>
  <c r="F19" i="11"/>
  <c r="H13" i="9" s="1"/>
  <c r="H12" i="9"/>
  <c r="J39" i="11"/>
  <c r="I53" i="11"/>
  <c r="I40" i="11"/>
  <c r="H54" i="11"/>
  <c r="L12" i="11"/>
  <c r="I41" i="11" l="1"/>
  <c r="I55" i="11" s="1"/>
  <c r="G63" i="11"/>
  <c r="G16" i="11" s="1"/>
  <c r="I12" i="9" s="1"/>
  <c r="Q12" i="9" s="1"/>
  <c r="H42" i="11"/>
  <c r="H56" i="11" s="1"/>
  <c r="I43" i="11" s="1"/>
  <c r="K38" i="11"/>
  <c r="J52" i="11"/>
  <c r="J40" i="11"/>
  <c r="I54" i="11"/>
  <c r="K39" i="11"/>
  <c r="J53" i="11"/>
  <c r="M12" i="11"/>
  <c r="J41" i="11" l="1"/>
  <c r="K41" i="11" s="1"/>
  <c r="H49" i="11"/>
  <c r="H15" i="11" s="1"/>
  <c r="J11" i="9" s="1"/>
  <c r="I44" i="11"/>
  <c r="I58" i="11" s="1"/>
  <c r="I42" i="11"/>
  <c r="I56" i="11" s="1"/>
  <c r="J43" i="11" s="1"/>
  <c r="G17" i="11"/>
  <c r="G19" i="11"/>
  <c r="I13" i="9" s="1"/>
  <c r="Q13" i="9" s="1"/>
  <c r="L38" i="11"/>
  <c r="K52" i="11"/>
  <c r="K40" i="11"/>
  <c r="J54" i="11"/>
  <c r="I57" i="11"/>
  <c r="L39" i="11"/>
  <c r="K53" i="11"/>
  <c r="H63" i="11"/>
  <c r="H16" i="11" s="1"/>
  <c r="N12" i="11"/>
  <c r="J55" i="11" l="1"/>
  <c r="H17" i="11"/>
  <c r="J42" i="11"/>
  <c r="K42" i="11" s="1"/>
  <c r="J45" i="11"/>
  <c r="J59" i="11" s="1"/>
  <c r="I49" i="11"/>
  <c r="I15" i="11" s="1"/>
  <c r="K11" i="9" s="1"/>
  <c r="J44" i="11"/>
  <c r="L52" i="11"/>
  <c r="M38" i="11"/>
  <c r="H19" i="11"/>
  <c r="J13" i="9" s="1"/>
  <c r="J12" i="9"/>
  <c r="I63" i="11"/>
  <c r="I16" i="11" s="1"/>
  <c r="M39" i="11"/>
  <c r="L53" i="11"/>
  <c r="L41" i="11"/>
  <c r="K55" i="11"/>
  <c r="K43" i="11"/>
  <c r="J57" i="11"/>
  <c r="L40" i="11"/>
  <c r="K54" i="11"/>
  <c r="J56" i="11" l="1"/>
  <c r="K46" i="11"/>
  <c r="K60" i="11" s="1"/>
  <c r="I17" i="11"/>
  <c r="J58" i="11"/>
  <c r="J49" i="11"/>
  <c r="J15" i="11" s="1"/>
  <c r="L11" i="9" s="1"/>
  <c r="N38" i="11"/>
  <c r="N52" i="11" s="1"/>
  <c r="M52" i="11"/>
  <c r="K12" i="9"/>
  <c r="I19" i="11"/>
  <c r="K13" i="9" s="1"/>
  <c r="M40" i="11"/>
  <c r="L54" i="11"/>
  <c r="L43" i="11"/>
  <c r="K57" i="11"/>
  <c r="M41" i="11"/>
  <c r="L55" i="11"/>
  <c r="N39" i="11"/>
  <c r="N53" i="11" s="1"/>
  <c r="M53" i="11"/>
  <c r="L42" i="11"/>
  <c r="K56" i="11"/>
  <c r="J63" i="11" l="1"/>
  <c r="J16" i="11" s="1"/>
  <c r="J19" i="11" s="1"/>
  <c r="L13" i="9" s="1"/>
  <c r="K44" i="11"/>
  <c r="K45" i="11"/>
  <c r="M42" i="11"/>
  <c r="L56" i="11"/>
  <c r="N41" i="11"/>
  <c r="N55" i="11" s="1"/>
  <c r="M55" i="11"/>
  <c r="M43" i="11"/>
  <c r="L57" i="11"/>
  <c r="N40" i="11"/>
  <c r="N54" i="11" s="1"/>
  <c r="M54" i="11"/>
  <c r="J17" i="11" l="1"/>
  <c r="L12" i="9"/>
  <c r="L44" i="11"/>
  <c r="K58" i="11"/>
  <c r="L45" i="11" s="1"/>
  <c r="K49" i="11"/>
  <c r="K15" i="11" s="1"/>
  <c r="M11" i="9" s="1"/>
  <c r="K59" i="11"/>
  <c r="N43" i="11"/>
  <c r="N57" i="11" s="1"/>
  <c r="M57" i="11"/>
  <c r="N42" i="11"/>
  <c r="N56" i="11" s="1"/>
  <c r="M56" i="11"/>
  <c r="L47" i="11" l="1"/>
  <c r="L61" i="11" s="1"/>
  <c r="L59" i="11"/>
  <c r="M45" i="11"/>
  <c r="N45" i="11" s="1"/>
  <c r="N59" i="11" s="1"/>
  <c r="L46" i="11"/>
  <c r="L60" i="11" s="1"/>
  <c r="M48" i="11" s="1"/>
  <c r="M62" i="11" s="1"/>
  <c r="L58" i="11"/>
  <c r="M44" i="11"/>
  <c r="K63" i="11"/>
  <c r="K16" i="11" s="1"/>
  <c r="K17" i="11" s="1"/>
  <c r="M59" i="11" l="1"/>
  <c r="L49" i="11"/>
  <c r="L15" i="11" s="1"/>
  <c r="N11" i="9" s="1"/>
  <c r="L63" i="11"/>
  <c r="L16" i="11" s="1"/>
  <c r="M47" i="11"/>
  <c r="M61" i="11" s="1"/>
  <c r="M46" i="11"/>
  <c r="N46" i="11" s="1"/>
  <c r="N60" i="11" s="1"/>
  <c r="M58" i="11"/>
  <c r="N44" i="11"/>
  <c r="N58" i="11" s="1"/>
  <c r="M12" i="9"/>
  <c r="K19" i="11"/>
  <c r="M13" i="9" s="1"/>
  <c r="M60" i="11" l="1"/>
  <c r="M63" i="11" s="1"/>
  <c r="M16" i="11" s="1"/>
  <c r="M49" i="11"/>
  <c r="M15" i="11" s="1"/>
  <c r="O11" i="9" s="1"/>
  <c r="N47" i="11"/>
  <c r="N61" i="11" s="1"/>
  <c r="L17" i="11"/>
  <c r="L19" i="11"/>
  <c r="N13" i="9" s="1"/>
  <c r="N12" i="9"/>
  <c r="N48" i="11" l="1"/>
  <c r="N49" i="11" s="1"/>
  <c r="N15" i="11" s="1"/>
  <c r="P11" i="9" s="1"/>
  <c r="M17" i="11"/>
  <c r="M19" i="11"/>
  <c r="O13" i="9" s="1"/>
  <c r="O12" i="9"/>
  <c r="N62" i="11" l="1"/>
  <c r="N63" i="11" s="1"/>
  <c r="N16" i="11" s="1"/>
  <c r="N19" i="11" s="1"/>
  <c r="P13" i="9" s="1"/>
  <c r="R13" i="9" s="1"/>
  <c r="P12" i="9" l="1"/>
  <c r="R12" i="9" s="1"/>
  <c r="N17" i="11"/>
</calcChain>
</file>

<file path=xl/sharedStrings.xml><?xml version="1.0" encoding="utf-8"?>
<sst xmlns="http://schemas.openxmlformats.org/spreadsheetml/2006/main" count="82" uniqueCount="74">
  <si>
    <r>
      <t xml:space="preserve">Parliamentary Budget Office
</t>
    </r>
    <r>
      <rPr>
        <b/>
        <sz val="16"/>
        <color theme="3"/>
        <rFont val="Calibri"/>
        <family val="2"/>
      </rPr>
      <t xml:space="preserve"> PDI Calculator</t>
    </r>
  </si>
  <si>
    <t>Model title</t>
  </si>
  <si>
    <t>PDI Calculator</t>
  </si>
  <si>
    <t>Model last updated for</t>
  </si>
  <si>
    <t>Background</t>
  </si>
  <si>
    <r>
      <t xml:space="preserve">The PDI calculator (the calculator) estimates the costs of servicing debt associated with hypothetical changes in the amount of Commonwealth Government borrowing compared to a baseline level of Commonwealth Government borrowing.  
Please note:
• It </t>
    </r>
    <r>
      <rPr>
        <u/>
        <sz val="12"/>
        <rFont val="Calibri"/>
        <family val="2"/>
        <scheme val="minor"/>
      </rPr>
      <t>can be used</t>
    </r>
    <r>
      <rPr>
        <sz val="12"/>
        <rFont val="Calibri"/>
        <family val="2"/>
        <scheme val="minor"/>
      </rPr>
      <t xml:space="preserve"> to estimate the likely borrowing costs associated with a specific policy. 
• It </t>
    </r>
    <r>
      <rPr>
        <u/>
        <sz val="12"/>
        <rFont val="Calibri"/>
        <family val="2"/>
        <scheme val="minor"/>
      </rPr>
      <t>would not be appropriate</t>
    </r>
    <r>
      <rPr>
        <sz val="12"/>
        <rFont val="Calibri"/>
        <family val="2"/>
        <scheme val="minor"/>
      </rPr>
      <t xml:space="preserve"> to attempt to use it to calculate interest costs associated with aggregate debt levels.
</t>
    </r>
    <r>
      <rPr>
        <b/>
        <i/>
        <sz val="12"/>
        <rFont val="Calibri"/>
        <family val="2"/>
        <scheme val="minor"/>
      </rPr>
      <t>Government Debt</t>
    </r>
    <r>
      <rPr>
        <sz val="12"/>
        <rFont val="Calibri"/>
        <family val="2"/>
        <scheme val="minor"/>
      </rPr>
      <t xml:space="preserve">
The Government finances its activities either through receipts or borrowing. When receipts fall short of payments, the Government borrows by issuing government bonds (known as Australian Government Securities (AGS)) to fund its operations and spending. The amount of money that the Government owes its lenders at a particular point in time is known as government debt. In broad terms, it measures how much successive governments have spent over the receipts they have collected.  
The Australian Office of Financial Management (AOFM) is responsible for issuing AGS and managing the Government's financing activities. 
</t>
    </r>
    <r>
      <rPr>
        <b/>
        <i/>
        <sz val="12"/>
        <rFont val="Calibri"/>
        <family val="2"/>
        <scheme val="minor"/>
      </rPr>
      <t>Public debt interest</t>
    </r>
    <r>
      <rPr>
        <sz val="12"/>
        <rFont val="Calibri"/>
        <family val="2"/>
        <scheme val="minor"/>
      </rPr>
      <t xml:space="preserve">
Public debt interest (PDI) is the borrowing costs of the Government, mainly incurred through issuing and servicing government debt, and recorded as a cost to the Government in the budget.  
PDI impacts estimated in the calculator reflect the interest costs associated with the change in borrowings that are input by the user. These are calculated using the projected interest rates for future borrowings. 
PDI is an important element when considering the overall cost of new government policies, called 'measures', and their impact on the Budget. Although each measure that has a financial impact will result in a change to public debt interest, the long-standing convention in Budget Paper No. 2 is that the public debt interest is not attributed to any individual policy measure.  
In some cases, the interest the Government pays (or forgoes) to secure the funding can be the largest underlying cash balance cost associated with the policy. For this reason, it is standard practice for the Parliamentary Budget Office (PBO) to include the estimated public debt interest impact in costings when financial assets are purchased or sold. This calculator allows users to estimate the public debt interest impact for costings that don’t necessarily involve purchasing or selling financial assets.
</t>
    </r>
  </si>
  <si>
    <t>Caveats</t>
  </si>
  <si>
    <t>1. While the PBO makes every effort to ensure that the calculator is useful and up to date, the results produced from the calculator do not constitute the provision of professional advice from the PBO. The PBO is not responsible for how the tool and its results are used.</t>
  </si>
  <si>
    <r>
      <t>2. The calculator is a stylised version of how public debt interest is calculated and applies a number of simplifying assumptions (see the '</t>
    </r>
    <r>
      <rPr>
        <i/>
        <sz val="12"/>
        <rFont val="Calibri"/>
        <family val="2"/>
        <scheme val="minor"/>
      </rPr>
      <t>Detailed calculations'</t>
    </r>
    <r>
      <rPr>
        <sz val="12"/>
        <rFont val="Calibri"/>
        <family val="2"/>
        <scheme val="minor"/>
      </rPr>
      <t xml:space="preserve"> tab for more information). It does not reflect the complexities of the Government’s debt management strategy, including decisions around instrument selection and issuance.</t>
    </r>
  </si>
  <si>
    <t xml:space="preserve">3. The calculator is designed for educational purposes and provides estimates for public debt interest impacts resulting from increases or decreases in Commonwealth borrowing compared to a baseline. Since the calculator assumes changes in borrowing are refinanced indefinitely, it should not be used to simulate scenarios where an initial level of borrowing is repaid in a subsequent year.  </t>
  </si>
  <si>
    <t>4. This calculator assumes that changes in borrowing are financed by the issuance of 10-year Treasury bonds.  In practice, the AOFM issues a variety of bonds with differing maturity dates to finance Government debt, so this assumption is less reasonable for larger amounts of borrowing. Therefore, the calculator should not be used to estimate public debt interest for aggregate debt levels.</t>
  </si>
  <si>
    <t>Table of contents</t>
  </si>
  <si>
    <t>Public Debt Interest (PDI) Calculator</t>
  </si>
  <si>
    <t>Parliamentary Budget Office</t>
  </si>
  <si>
    <t xml:space="preserve">The PDI Calculator estimates the costs associated with hypothetical changes in the amount of Commonwealth borrowing compared to the current baseline level of Commonwealth borrowing. 
The calculator assumes borrowings are financed by 10-year bonds only, where the nominal interest rate is fixed until the bond matures. When the bond matures, the amount is refinanced with another 10-year bond at the projected interest rate for that year. 
</t>
  </si>
  <si>
    <t>Long term nominal interest rate for 10-year bond (%)</t>
  </si>
  <si>
    <t>Change in the level of Commonwealth borrowing ($m)</t>
  </si>
  <si>
    <t>Cumulative change in gross debt at start of year ($m)</t>
  </si>
  <si>
    <t>n/a</t>
  </si>
  <si>
    <t>PDI impact on fiscal balance ($m)</t>
  </si>
  <si>
    <t>PDI impact on underlying/headline cash balance ($m)</t>
  </si>
  <si>
    <t>Instructions</t>
  </si>
  <si>
    <t>Detailed calculations</t>
  </si>
  <si>
    <r>
      <t>This tab contains the detailed calculations for public debt interest impacts, including the projected nominal interest rates, change in the stock of debt and the amount of capitalised nominal interest for each financial year.</t>
    </r>
    <r>
      <rPr>
        <b/>
        <sz val="12"/>
        <color theme="1"/>
        <rFont val="Calibri"/>
        <family val="2"/>
        <scheme val="minor"/>
      </rPr>
      <t xml:space="preserve"> All values in this tab are presented as an improvement or worsening compared to the last published Budget update.
</t>
    </r>
    <r>
      <rPr>
        <sz val="12"/>
        <color theme="1"/>
        <rFont val="Calibri"/>
        <family val="2"/>
        <scheme val="minor"/>
      </rPr>
      <t xml:space="preserve">
This calculator makes two simplifying assumptions for estimating public debt interest:
1. The borrowings are financed by 10-year Treasury bonds only and are always refinanced at maturity.  
2. The Government’s costs of borrowing are fixed at the same rate from date of bond issue until the bond matures. At maturity, the debt is refinanced at the future nominal interest rate for 10-year bonds estimated in that financial year.  
</t>
    </r>
  </si>
  <si>
    <t>Assumptions</t>
  </si>
  <si>
    <t>10-year long-term nominal interest rate (%)</t>
  </si>
  <si>
    <t>Convergence rate over the medium term</t>
  </si>
  <si>
    <t>Timing of PDI impacts</t>
  </si>
  <si>
    <t>2025-26</t>
  </si>
  <si>
    <t>2026-27</t>
  </si>
  <si>
    <t>2027-28</t>
  </si>
  <si>
    <t>2028-29</t>
  </si>
  <si>
    <t>2029-30</t>
  </si>
  <si>
    <t>2030-31</t>
  </si>
  <si>
    <t>2031-32</t>
  </si>
  <si>
    <t>2032-33</t>
  </si>
  <si>
    <t>2033-34</t>
  </si>
  <si>
    <t>2034-35</t>
  </si>
  <si>
    <t>Cumulative change in gross debt at end of year ($m)</t>
  </si>
  <si>
    <t>Nominal interest rate (%)</t>
  </si>
  <si>
    <t>Change in stock of primary debt (at the start of the year)</t>
  </si>
  <si>
    <t>Total</t>
  </si>
  <si>
    <t>Capitalised nominal interest (at the start of the year)</t>
  </si>
  <si>
    <t>PDI impact (at the end of the year)</t>
  </si>
  <si>
    <t>Nominal interest rates</t>
  </si>
  <si>
    <t>Term</t>
  </si>
  <si>
    <t>Term 1</t>
  </si>
  <si>
    <t>Term 2</t>
  </si>
  <si>
    <t>10 year LTBR</t>
  </si>
  <si>
    <t xml:space="preserve">Default rates </t>
  </si>
  <si>
    <t>Questions and Answers</t>
  </si>
  <si>
    <t>Why are the Commonwealth borrowing amounts limited to between - $1 billion and $1 billion per year?</t>
  </si>
  <si>
    <t>In reality, Governments sell a variety of bonds to finance their debt, not just one type of bond as the model assumes. For individual policy proposals with smaller financial impacts, this assumption is more valid, however it is less reasonable to assume large amounts of borrowings are being financed by the one type of bond. Therefore, the calculator restricts the borrowing amounts to a limited range.</t>
  </si>
  <si>
    <t>Why doesn’t the PDI impact go to zero when I borrow in one year and pay back the same amount in a subsequent year, even after accounting for capitalised interest?</t>
  </si>
  <si>
    <t>Why does the PDI calculator only go out for 11 years when bonds issued by the Government can extend beyond the 11 years presented here?</t>
  </si>
  <si>
    <t xml:space="preserve">Consistent with the PBO’s written costing advice for policy proposals, the calculator estimates the PDI impacts for the current budget year and the following ten years. </t>
  </si>
  <si>
    <t>Explanation of terms</t>
  </si>
  <si>
    <t xml:space="preserve">Bond </t>
  </si>
  <si>
    <r>
      <t>Bonds are investment securities where an investor lends money to a borrower (typically a company or a government) for an agreed period of time, generally in exchange for regular interest payments and the repayment of the amount lent (principal). Bonds are a form of debt - an entitlement to receive or an obligation to pay fixed or varied interest payments over a set period of time. Bonds are a means for companies or governments to raise funds to finance ongoing operations, new projects or acquisitions. Bonds have maturity dates at which point the principal amount must be paid back in full or risk defaulting.  
The maturity date is set when the bond is issued.  Since the calculator is estimating future debt, we make assumptions on the type of bond that will be used. The PDI Calculator assumes all debt is financed by 10-year Treasury bonds.
For more information about the bonds and maturities issued by the Commonwealth Government, see</t>
    </r>
    <r>
      <rPr>
        <sz val="11"/>
        <rFont val="Calibri"/>
        <family val="2"/>
        <scheme val="minor"/>
      </rPr>
      <t xml:space="preserve"> the ‘Debt Statement’</t>
    </r>
    <r>
      <rPr>
        <sz val="11"/>
        <color theme="1"/>
        <rFont val="Calibri"/>
        <family val="2"/>
        <scheme val="minor"/>
      </rPr>
      <t xml:space="preserve"> in the Budget Paper No. 1 of each budget and the Mid-Year Economic and Fiscal Outlook.  Budgets are available at https://budget.gov.au.
</t>
    </r>
  </si>
  <si>
    <t>Capitalised interest</t>
  </si>
  <si>
    <t xml:space="preserve">The PDI Calculator assumes that interest costs are capitalised.  
For a general loan, interest is the cost of borrowing that is paid to the lender on a regular basis. Capitalising interest is the process of borrowing to cover the interest costs. This additional borrowed amount is added to the stock of primary debt and incurs interest as well, increasing the loan balance and total cost of borrowing over time.
</t>
  </si>
  <si>
    <t>Change in the level of Commonwealth borrowing</t>
  </si>
  <si>
    <t xml:space="preserve">The change in the level of Commonwealth borrowing is an input the user can enter into the calculator. It represents the effect of an increase or a decrease in the amount of Government borrowing arising from an expected change in the headline cash balance. 
• A positive number represents an increase in Commonwealth borrowing, arising from an increase in spending or a decrease in revenue (which has negative impacts on the budget). 
• A negative number represents a decrease in Commonwealth borrowing, arising from a decrease in spending or an increase in revenue (which has positive impacts on the budget). 
The change in the level of Commonwealth borrowing entered by the user is relative to the baseline level of Commonwealth borrowing.
Typically, the impact on the headline cash balance of a policy proposal is the same as the impact on the underlying cash balance. However, if the proposal relates to loans or equity investments (or their reversal) then the cost of the policy in headline cash balance terms may be very different from the underlying cash balance terms due to different accounting treatments.
• For example, for loans, the headline cash balance includes the initial cash outflows associated with the loan of the principal, less inflows due to principal repayments and interest repayments. The underlying cash balance does not include the cash outflow associated with the loan principal. 
• Similarly, for equity investments, the initial cash outflows associated with the equity injection, less the inflows due to expected returns of capital and dividends are included under the headline cash balance, and not the underlying cash balance (noting that dividends are included as revenue in the underlying cash balance).
</t>
  </si>
  <si>
    <t>Change in gross debt</t>
  </si>
  <si>
    <t>Convergence rate to the long-term rate over the medium term</t>
  </si>
  <si>
    <t>Long-term nominal interest rate</t>
  </si>
  <si>
    <t xml:space="preserve">For more definitions, please see PBO's online budget glossary: </t>
  </si>
  <si>
    <t xml:space="preserve">https://www.aph.gov.au/About_Parliament/Parliamentary_Departments/Parliamentary_Budget_Office/Online_Budget_Glossary </t>
  </si>
  <si>
    <t>2035-36</t>
  </si>
  <si>
    <t>2025-26 Budget</t>
  </si>
  <si>
    <t xml:space="preserve">Users looking to determine the PDI impact of PBO costings should note that, unless the costing specifically provides information on the impact on the headline cash balance, the total impact of the proposal on the underlying cash balance should be used to inform the expected change in Commonwealth borrowing (and should be entered with an inverse signage).
Users looking to determine the PDI impact of Government measures should note that:
• It may not be appropriate to use this calculator to determine the PDI impact of measures appearing in older Government budget documents (such as Budget Paper No.2 and the Mid-Year Economic and Fiscal Outlook) prior to 2020 if the figures for the measures are published on a revenue and expense basis rather than receipt and cash terms. Revenue and expenses are accrual accounting concepts and their impacts in the budget are measured as an impact on the fiscal balance.  
• The calculator may be used to determine the PDI impact of measures from the 2025-26 Budget due to these measure being published on an underlying cash (receipts and payments) basis. However, it would not be appropriate to use the calculator to determine the PDI impact of measures using the underlying cash impact of measures that involve the transaction of financial assets such as loans or equity investments. As noted above, it is the impact on the headline cash balance that informs the expected change in the level of Commonwealth borrowing for these alternative financing arrangements. 
</t>
  </si>
  <si>
    <t>The change in gross debt includes the new primary borrowings as well as the capitalised interest. The amount reflects the 'face value', which is the original borrowed amount and the associated interest payments, and does not take into account the price at which it is being traded at (known as the 'market value').</t>
  </si>
  <si>
    <t>This is the assumed rate at which nominal interest rates converge to the assumed long-term nominal interest rate beyond the first four years (forward estimates). Consistent with the yield curve assumptions in the 2025-26 Budget, the nominal interest rates are assumed to converge in a linear fashion and reach the long-term interest rate 15 years after the last year of the forward estimates.</t>
  </si>
  <si>
    <t xml:space="preserve">There is a difference between fiscal balance and underlying cash balance or headline cash balance. This is due to the timing of when PDI is accrued and when it is actually paid. The PDI calculator assumes 75% of the change in PDI is paid in-year, with the remaining amount paid the following year. For example, if a change in Commonwealth borrowing in 2025-26 has a public debt interest cost of $1 million, the Government would pay out $750,000 of the interest cost in 2025-26 and $250,000 in 2026-27.  
This proportion is based on the historical ratio of PDI expenses to payments which can be found in budget updates.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</si>
</sst>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quot;-&quot;;_-@_-"/>
    <numFmt numFmtId="165" formatCode="#,##0.00;\-#,##0.00;&quot;-&quot;;_-@_-"/>
    <numFmt numFmtId="166" formatCode="0.0%"/>
  </numFmts>
  <fonts count="32" x14ac:knownFonts="1">
    <font>
      <sz val="11"/>
      <color theme="1"/>
      <name val="Calibri"/>
      <family val="2"/>
      <scheme val="minor"/>
    </font>
    <font>
      <b/>
      <sz val="11"/>
      <color theme="1"/>
      <name val="Calibri"/>
      <family val="2"/>
      <scheme val="minor"/>
    </font>
    <font>
      <sz val="11"/>
      <color rgb="FF0070C0"/>
      <name val="Calibri"/>
      <family val="2"/>
      <scheme val="minor"/>
    </font>
    <font>
      <sz val="11"/>
      <name val="Calibri"/>
      <family val="2"/>
      <scheme val="minor"/>
    </font>
    <font>
      <b/>
      <sz val="11"/>
      <name val="Calibri"/>
      <family val="2"/>
      <scheme val="minor"/>
    </font>
    <font>
      <sz val="11"/>
      <color theme="4"/>
      <name val="Calibri"/>
      <family val="2"/>
      <scheme val="minor"/>
    </font>
    <font>
      <b/>
      <sz val="11"/>
      <color theme="3"/>
      <name val="Calibri"/>
      <family val="2"/>
      <scheme val="minor"/>
    </font>
    <font>
      <b/>
      <sz val="12"/>
      <color theme="3"/>
      <name val="Calibri"/>
      <family val="2"/>
      <scheme val="minor"/>
    </font>
    <font>
      <sz val="11"/>
      <color rgb="FFFF0000"/>
      <name val="Calibri"/>
      <family val="2"/>
      <scheme val="minor"/>
    </font>
    <font>
      <i/>
      <sz val="11"/>
      <color theme="3"/>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24"/>
      <color theme="3"/>
      <name val="Calibri"/>
      <family val="2"/>
      <scheme val="minor"/>
    </font>
    <font>
      <sz val="10"/>
      <name val="Arial"/>
      <family val="2"/>
    </font>
    <font>
      <b/>
      <sz val="9"/>
      <color indexed="18"/>
      <name val="Arial"/>
      <family val="2"/>
    </font>
    <font>
      <u/>
      <sz val="11"/>
      <color theme="10"/>
      <name val="Calibri"/>
      <family val="2"/>
      <scheme val="minor"/>
    </font>
    <font>
      <b/>
      <sz val="12"/>
      <name val="Calibri"/>
      <family val="2"/>
    </font>
    <font>
      <b/>
      <sz val="12"/>
      <name val="Calibri"/>
      <family val="2"/>
      <scheme val="minor"/>
    </font>
    <font>
      <i/>
      <u/>
      <sz val="12"/>
      <color theme="10"/>
      <name val="Calibri"/>
      <family val="2"/>
      <scheme val="minor"/>
    </font>
    <font>
      <b/>
      <sz val="18"/>
      <color rgb="FFFF0000"/>
      <name val="Calibri"/>
      <family val="2"/>
      <scheme val="minor"/>
    </font>
    <font>
      <b/>
      <sz val="20"/>
      <color theme="3"/>
      <name val="Calibri"/>
      <family val="2"/>
      <scheme val="minor"/>
    </font>
    <font>
      <b/>
      <sz val="16"/>
      <color theme="3"/>
      <name val="Calibri"/>
      <family val="2"/>
    </font>
    <font>
      <b/>
      <sz val="16"/>
      <color theme="3"/>
      <name val="Calibri"/>
      <family val="2"/>
      <scheme val="minor"/>
    </font>
    <font>
      <b/>
      <sz val="26"/>
      <name val="Calibri"/>
      <family val="2"/>
    </font>
    <font>
      <b/>
      <sz val="24"/>
      <name val="Calibri"/>
      <family val="2"/>
      <scheme val="minor"/>
    </font>
    <font>
      <sz val="11"/>
      <color theme="1"/>
      <name val="Calibri"/>
      <family val="2"/>
      <scheme val="minor"/>
    </font>
    <font>
      <i/>
      <sz val="12"/>
      <name val="Calibri"/>
      <family val="2"/>
      <scheme val="minor"/>
    </font>
    <font>
      <sz val="8"/>
      <name val="Calibri"/>
      <family val="2"/>
      <scheme val="minor"/>
    </font>
    <font>
      <sz val="11"/>
      <name val="Calibri"/>
      <family val="2"/>
    </font>
    <font>
      <u/>
      <sz val="12"/>
      <name val="Calibri"/>
      <family val="2"/>
      <scheme val="minor"/>
    </font>
    <font>
      <b/>
      <i/>
      <sz val="12"/>
      <name val="Calibri"/>
      <family val="2"/>
      <scheme val="minor"/>
    </font>
  </fonts>
  <fills count="9">
    <fill>
      <patternFill patternType="none"/>
    </fill>
    <fill>
      <patternFill patternType="gray125"/>
    </fill>
    <fill>
      <patternFill patternType="solid">
        <fgColor rgb="FFD3D9EA"/>
        <bgColor indexed="64"/>
      </patternFill>
    </fill>
    <fill>
      <patternFill patternType="solid">
        <fgColor rgb="FFEAE4F0"/>
        <bgColor indexed="64"/>
      </patternFill>
    </fill>
    <fill>
      <patternFill patternType="solid">
        <fgColor rgb="FF7C8DBF"/>
        <bgColor indexed="64"/>
      </patternFill>
    </fill>
    <fill>
      <patternFill patternType="solid">
        <fgColor rgb="FFD5C9E1"/>
        <bgColor indexed="64"/>
      </patternFill>
    </fill>
    <fill>
      <patternFill patternType="solid">
        <fgColor theme="7" tint="0.79998168889431442"/>
        <bgColor indexed="64"/>
      </patternFill>
    </fill>
    <fill>
      <patternFill patternType="solid">
        <fgColor theme="0"/>
        <bgColor indexed="64"/>
      </patternFill>
    </fill>
    <fill>
      <patternFill patternType="solid">
        <fgColor rgb="FFE2EFDA"/>
        <bgColor rgb="FF000000"/>
      </patternFill>
    </fill>
  </fills>
  <borders count="6">
    <border>
      <left/>
      <right/>
      <top/>
      <bottom/>
      <diagonal/>
    </border>
    <border>
      <left/>
      <right/>
      <top style="thin">
        <color auto="1"/>
      </top>
      <bottom style="thin">
        <color auto="1"/>
      </bottom>
      <diagonal/>
    </border>
    <border>
      <left/>
      <right/>
      <top/>
      <bottom style="double">
        <color auto="1"/>
      </bottom>
      <diagonal/>
    </border>
    <border>
      <left/>
      <right/>
      <top style="double">
        <color auto="1"/>
      </top>
      <bottom/>
      <diagonal/>
    </border>
    <border>
      <left/>
      <right/>
      <top/>
      <bottom style="thin">
        <color auto="1"/>
      </bottom>
      <diagonal/>
    </border>
    <border>
      <left/>
      <right/>
      <top style="thin">
        <color auto="1"/>
      </top>
      <bottom/>
      <diagonal/>
    </border>
  </borders>
  <cellStyleXfs count="4">
    <xf numFmtId="0" fontId="0" fillId="0" borderId="0"/>
    <xf numFmtId="9" fontId="26" fillId="0" borderId="0" applyFont="0" applyFill="0" applyBorder="0" applyAlignment="0" applyProtection="0"/>
    <xf numFmtId="0" fontId="14" fillId="0" borderId="0"/>
    <xf numFmtId="0" fontId="16" fillId="0" borderId="0" applyNumberFormat="0" applyFill="0" applyBorder="0" applyAlignment="0" applyProtection="0"/>
  </cellStyleXfs>
  <cellXfs count="94">
    <xf numFmtId="0" fontId="0" fillId="0" borderId="0" xfId="0"/>
    <xf numFmtId="0" fontId="0" fillId="0" borderId="0" xfId="0" applyAlignment="1">
      <alignment horizontal="right"/>
    </xf>
    <xf numFmtId="0" fontId="1" fillId="0" borderId="0" xfId="0" applyFont="1"/>
    <xf numFmtId="164" fontId="0" fillId="0" borderId="0" xfId="0" applyNumberFormat="1"/>
    <xf numFmtId="0" fontId="0" fillId="0" borderId="0" xfId="0" applyAlignment="1">
      <alignment horizontal="left"/>
    </xf>
    <xf numFmtId="164" fontId="2" fillId="0" borderId="0" xfId="0" applyNumberFormat="1" applyFont="1"/>
    <xf numFmtId="164" fontId="1" fillId="0" borderId="0" xfId="0" applyNumberFormat="1" applyFont="1"/>
    <xf numFmtId="164" fontId="3" fillId="0" borderId="0" xfId="0" applyNumberFormat="1" applyFont="1"/>
    <xf numFmtId="164" fontId="4" fillId="0" borderId="0" xfId="0" applyNumberFormat="1" applyFont="1"/>
    <xf numFmtId="166" fontId="3" fillId="0" borderId="0" xfId="1" applyNumberFormat="1" applyFont="1"/>
    <xf numFmtId="0" fontId="3" fillId="0" borderId="0" xfId="0" applyFont="1" applyAlignment="1">
      <alignment horizontal="left"/>
    </xf>
    <xf numFmtId="0" fontId="1" fillId="0" borderId="0" xfId="0" applyFont="1" applyAlignment="1">
      <alignment horizontal="left" vertical="top"/>
    </xf>
    <xf numFmtId="0" fontId="0" fillId="0" borderId="0" xfId="0" applyAlignment="1">
      <alignment horizontal="center" vertical="top"/>
    </xf>
    <xf numFmtId="2" fontId="5" fillId="0" borderId="0" xfId="0" applyNumberFormat="1" applyFont="1"/>
    <xf numFmtId="0" fontId="0" fillId="0" borderId="0" xfId="0" applyAlignment="1">
      <alignment vertical="top"/>
    </xf>
    <xf numFmtId="10" fontId="3" fillId="0" borderId="0" xfId="1" applyNumberFormat="1" applyFont="1" applyFill="1"/>
    <xf numFmtId="0" fontId="3" fillId="0" borderId="0" xfId="0" applyFont="1" applyAlignment="1">
      <alignment horizontal="right"/>
    </xf>
    <xf numFmtId="0" fontId="6" fillId="0" borderId="0" xfId="0" applyFont="1" applyAlignment="1">
      <alignment horizontal="left"/>
    </xf>
    <xf numFmtId="0" fontId="9" fillId="0" borderId="0" xfId="0" applyFont="1"/>
    <xf numFmtId="0" fontId="10" fillId="0" borderId="0" xfId="0" applyFont="1" applyAlignment="1">
      <alignment horizontal="right"/>
    </xf>
    <xf numFmtId="0" fontId="12" fillId="0" borderId="0" xfId="0" applyFont="1"/>
    <xf numFmtId="0" fontId="10" fillId="0" borderId="0" xfId="0" applyFont="1"/>
    <xf numFmtId="0" fontId="6" fillId="2" borderId="0" xfId="0" applyFont="1" applyFill="1"/>
    <xf numFmtId="0" fontId="0" fillId="2" borderId="0" xfId="0" applyFill="1"/>
    <xf numFmtId="0" fontId="13" fillId="0" borderId="0" xfId="0" applyFont="1" applyAlignment="1">
      <alignment horizontal="left"/>
    </xf>
    <xf numFmtId="0" fontId="8" fillId="0" borderId="0" xfId="0" applyFont="1"/>
    <xf numFmtId="0" fontId="15" fillId="0" borderId="0" xfId="2" applyFont="1" applyAlignment="1">
      <alignment vertical="center" wrapText="1"/>
    </xf>
    <xf numFmtId="0" fontId="15" fillId="0" borderId="0" xfId="2" applyFont="1" applyAlignment="1">
      <alignment vertical="top" wrapText="1"/>
    </xf>
    <xf numFmtId="0" fontId="15" fillId="0" borderId="0" xfId="2" applyFont="1" applyAlignment="1">
      <alignment vertical="top"/>
    </xf>
    <xf numFmtId="0" fontId="14" fillId="0" borderId="0" xfId="2" applyAlignment="1">
      <alignment vertical="top" wrapText="1"/>
    </xf>
    <xf numFmtId="164" fontId="7" fillId="2" borderId="1" xfId="0" applyNumberFormat="1" applyFont="1" applyFill="1" applyBorder="1" applyAlignment="1">
      <alignment horizontal="right"/>
    </xf>
    <xf numFmtId="164" fontId="7" fillId="2" borderId="0" xfId="0" applyNumberFormat="1" applyFont="1" applyFill="1" applyAlignment="1">
      <alignment horizontal="right"/>
    </xf>
    <xf numFmtId="164" fontId="7" fillId="2" borderId="2" xfId="0" applyNumberFormat="1" applyFont="1" applyFill="1" applyBorder="1" applyAlignment="1">
      <alignment horizontal="right"/>
    </xf>
    <xf numFmtId="0" fontId="0" fillId="2" borderId="0" xfId="0" applyFill="1" applyAlignment="1">
      <alignment wrapText="1"/>
    </xf>
    <xf numFmtId="0" fontId="20" fillId="0" borderId="0" xfId="0" applyFont="1"/>
    <xf numFmtId="0" fontId="19" fillId="0" borderId="0" xfId="3" applyFont="1" applyBorder="1" applyAlignment="1">
      <alignment vertical="top"/>
    </xf>
    <xf numFmtId="0" fontId="19" fillId="0" borderId="3" xfId="3" applyFont="1" applyBorder="1" applyAlignment="1">
      <alignment vertical="top"/>
    </xf>
    <xf numFmtId="0" fontId="19" fillId="0" borderId="2" xfId="3" applyFont="1" applyBorder="1" applyAlignment="1">
      <alignment vertical="top"/>
    </xf>
    <xf numFmtId="165" fontId="11" fillId="2" borderId="0" xfId="0" applyNumberFormat="1" applyFont="1" applyFill="1" applyAlignment="1">
      <alignment horizontal="right"/>
    </xf>
    <xf numFmtId="0" fontId="18" fillId="0" borderId="0" xfId="0" applyFont="1"/>
    <xf numFmtId="165" fontId="3" fillId="0" borderId="0" xfId="0" applyNumberFormat="1" applyFont="1"/>
    <xf numFmtId="165" fontId="0" fillId="0" borderId="0" xfId="0" applyNumberFormat="1"/>
    <xf numFmtId="0" fontId="23" fillId="0" borderId="0" xfId="0" applyFont="1" applyAlignment="1">
      <alignment horizontal="left"/>
    </xf>
    <xf numFmtId="165" fontId="11" fillId="2" borderId="0" xfId="0" applyNumberFormat="1" applyFont="1" applyFill="1" applyAlignment="1">
      <alignment horizontal="left"/>
    </xf>
    <xf numFmtId="165" fontId="3" fillId="2" borderId="0" xfId="0" applyNumberFormat="1" applyFont="1" applyFill="1" applyAlignment="1">
      <alignment horizontal="right"/>
    </xf>
    <xf numFmtId="0" fontId="17" fillId="3" borderId="0" xfId="0" applyFont="1" applyFill="1" applyAlignment="1">
      <alignment vertical="center"/>
    </xf>
    <xf numFmtId="0" fontId="3" fillId="3" borderId="0" xfId="0" applyFont="1" applyFill="1"/>
    <xf numFmtId="164" fontId="18" fillId="2" borderId="0" xfId="0" applyNumberFormat="1" applyFont="1" applyFill="1" applyAlignment="1">
      <alignment horizontal="left" vertical="center"/>
    </xf>
    <xf numFmtId="0" fontId="10" fillId="0" borderId="0" xfId="0" applyFont="1" applyAlignment="1">
      <alignment horizontal="right" wrapText="1"/>
    </xf>
    <xf numFmtId="2" fontId="18" fillId="0" borderId="0" xfId="0" applyNumberFormat="1" applyFont="1" applyAlignment="1">
      <alignment horizontal="left" vertical="top"/>
    </xf>
    <xf numFmtId="2" fontId="11" fillId="0" borderId="0" xfId="0" applyNumberFormat="1" applyFont="1" applyAlignment="1">
      <alignment horizontal="right"/>
    </xf>
    <xf numFmtId="165" fontId="18" fillId="2" borderId="0" xfId="0" applyNumberFormat="1" applyFont="1" applyFill="1" applyAlignment="1">
      <alignment horizontal="right"/>
    </xf>
    <xf numFmtId="165" fontId="18" fillId="0" borderId="0" xfId="0" applyNumberFormat="1" applyFont="1" applyAlignment="1">
      <alignment horizontal="left"/>
    </xf>
    <xf numFmtId="165" fontId="1" fillId="0" borderId="0" xfId="0" applyNumberFormat="1" applyFont="1"/>
    <xf numFmtId="165" fontId="4" fillId="0" borderId="0" xfId="0" applyNumberFormat="1" applyFont="1"/>
    <xf numFmtId="0" fontId="1" fillId="0" borderId="0" xfId="0" applyFont="1" applyAlignment="1">
      <alignment horizontal="right"/>
    </xf>
    <xf numFmtId="2" fontId="3" fillId="0" borderId="0" xfId="0" applyNumberFormat="1" applyFont="1"/>
    <xf numFmtId="164" fontId="11" fillId="2" borderId="0" xfId="0" applyNumberFormat="1" applyFont="1" applyFill="1" applyAlignment="1">
      <alignment horizontal="right"/>
    </xf>
    <xf numFmtId="165" fontId="3" fillId="0" borderId="0" xfId="0" applyNumberFormat="1" applyFont="1" applyAlignment="1">
      <alignment horizontal="right"/>
    </xf>
    <xf numFmtId="165" fontId="11" fillId="6" borderId="0" xfId="0" applyNumberFormat="1" applyFont="1" applyFill="1" applyAlignment="1">
      <alignment horizontal="right"/>
    </xf>
    <xf numFmtId="0" fontId="3" fillId="0" borderId="0" xfId="0" applyFont="1"/>
    <xf numFmtId="165" fontId="3" fillId="0" borderId="0" xfId="0" applyNumberFormat="1" applyFont="1" applyAlignment="1">
      <alignment horizontal="left"/>
    </xf>
    <xf numFmtId="0" fontId="18" fillId="0" borderId="0" xfId="0" applyFont="1" applyAlignment="1">
      <alignment horizontal="right"/>
    </xf>
    <xf numFmtId="0" fontId="29" fillId="0" borderId="0" xfId="0" applyFont="1" applyAlignment="1">
      <alignment vertical="top" wrapText="1"/>
    </xf>
    <xf numFmtId="0" fontId="11" fillId="0" borderId="3" xfId="0" applyFont="1" applyBorder="1" applyAlignment="1">
      <alignment vertical="top"/>
    </xf>
    <xf numFmtId="0" fontId="11" fillId="0" borderId="2" xfId="0" applyFont="1" applyBorder="1" applyAlignment="1">
      <alignment vertical="top"/>
    </xf>
    <xf numFmtId="165" fontId="11" fillId="3" borderId="0" xfId="0" applyNumberFormat="1" applyFont="1" applyFill="1" applyAlignment="1">
      <alignment horizontal="right"/>
    </xf>
    <xf numFmtId="0" fontId="0" fillId="7" borderId="0" xfId="0" applyFill="1"/>
    <xf numFmtId="165" fontId="4" fillId="0" borderId="0" xfId="0" applyNumberFormat="1" applyFont="1" applyAlignment="1">
      <alignment horizontal="left"/>
    </xf>
    <xf numFmtId="2" fontId="0" fillId="0" borderId="0" xfId="0" applyNumberFormat="1"/>
    <xf numFmtId="2" fontId="0" fillId="8" borderId="0" xfId="0" applyNumberFormat="1" applyFill="1"/>
    <xf numFmtId="9" fontId="3" fillId="2" borderId="0" xfId="1" applyFont="1" applyFill="1" applyAlignment="1">
      <alignment horizontal="right"/>
    </xf>
    <xf numFmtId="0" fontId="18" fillId="0" borderId="1" xfId="2" applyFont="1" applyBorder="1" applyAlignment="1">
      <alignment horizontal="left" vertical="center" wrapText="1"/>
    </xf>
    <xf numFmtId="0" fontId="21" fillId="4" borderId="4" xfId="0" applyFont="1" applyFill="1" applyBorder="1" applyAlignment="1">
      <alignment horizontal="center" vertical="top" wrapText="1"/>
    </xf>
    <xf numFmtId="0" fontId="21" fillId="4" borderId="4" xfId="0" applyFont="1" applyFill="1" applyBorder="1" applyAlignment="1">
      <alignment horizontal="center" vertical="top"/>
    </xf>
    <xf numFmtId="0" fontId="11" fillId="0" borderId="1" xfId="2" applyFont="1" applyBorder="1" applyAlignment="1">
      <alignment horizontal="left" vertical="top" wrapText="1"/>
    </xf>
    <xf numFmtId="0" fontId="11" fillId="0" borderId="0" xfId="0" applyFont="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0" xfId="0" applyFont="1" applyAlignment="1">
      <alignment vertical="top" wrapText="1"/>
    </xf>
    <xf numFmtId="0" fontId="18" fillId="5" borderId="0" xfId="0" applyFont="1" applyFill="1" applyAlignment="1">
      <alignment horizontal="left" vertical="top"/>
    </xf>
    <xf numFmtId="0" fontId="10" fillId="5" borderId="0" xfId="0" applyFont="1" applyFill="1" applyAlignment="1">
      <alignment horizontal="left" vertical="top"/>
    </xf>
    <xf numFmtId="0" fontId="18" fillId="4" borderId="0" xfId="0" applyFont="1" applyFill="1" applyAlignment="1">
      <alignment horizontal="left" vertical="top"/>
    </xf>
    <xf numFmtId="0" fontId="10" fillId="0" borderId="0" xfId="0" applyFont="1" applyAlignment="1">
      <alignment horizontal="left"/>
    </xf>
    <xf numFmtId="0" fontId="12" fillId="0" borderId="0" xfId="0" applyFont="1" applyAlignment="1">
      <alignment vertical="top" wrapText="1"/>
    </xf>
    <xf numFmtId="0" fontId="7" fillId="0" borderId="0" xfId="0" applyFont="1" applyAlignment="1">
      <alignment horizontal="left" vertical="top"/>
    </xf>
    <xf numFmtId="0" fontId="16" fillId="0" borderId="0" xfId="3" applyAlignment="1">
      <alignment horizontal="left" vertical="top"/>
    </xf>
    <xf numFmtId="0" fontId="0" fillId="0" borderId="0" xfId="0" applyAlignment="1">
      <alignment vertical="top" wrapText="1"/>
    </xf>
    <xf numFmtId="0" fontId="24" fillId="5" borderId="0" xfId="0" applyFont="1" applyFill="1" applyAlignment="1">
      <alignment horizontal="center"/>
    </xf>
    <xf numFmtId="0" fontId="25" fillId="4" borderId="0" xfId="0" applyFont="1" applyFill="1" applyAlignment="1">
      <alignment horizontal="center" vertical="top" wrapText="1"/>
    </xf>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cellXfs>
  <cellStyles count="4">
    <cellStyle name="Hyperlink" xfId="3" builtinId="8"/>
    <cellStyle name="Normal" xfId="0" builtinId="0"/>
    <cellStyle name="Normal_GDP@20091015_MYEFO" xfId="2"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800" u="none" baseline="0">
                <a:solidFill>
                  <a:schemeClr val="tx2"/>
                </a:solidFill>
                <a:latin typeface="Calibri"/>
                <a:ea typeface="Calibri"/>
              </a:rPr>
              <a:t>PDI impact on underlying/headline cash balance</a:t>
            </a:r>
          </a:p>
        </c:rich>
      </c:tx>
      <c:overlay val="0"/>
      <c:spPr>
        <a:noFill/>
        <a:ln w="9525">
          <a:noFill/>
        </a:ln>
      </c:spPr>
    </c:title>
    <c:autoTitleDeleted val="0"/>
    <c:plotArea>
      <c:layout>
        <c:manualLayout>
          <c:layoutTarget val="inner"/>
          <c:xMode val="edge"/>
          <c:yMode val="edge"/>
          <c:x val="9.7999992132897173E-2"/>
          <c:y val="0.15661784607442647"/>
          <c:w val="0.88424999999999998"/>
          <c:h val="0.72899999999999998"/>
        </c:manualLayout>
      </c:layout>
      <c:barChart>
        <c:barDir val="col"/>
        <c:grouping val="clustered"/>
        <c:varyColors val="0"/>
        <c:ser>
          <c:idx val="1"/>
          <c:order val="0"/>
          <c:tx>
            <c:strRef>
              <c:f>'PDI Calculator'!$B$13</c:f>
              <c:strCache>
                <c:ptCount val="1"/>
                <c:pt idx="0">
                  <c:v>PDI impact on underlying/headline cash balance ($m)</c:v>
                </c:pt>
              </c:strCache>
            </c:strRef>
          </c:tx>
          <c:spPr>
            <a:solidFill>
              <a:srgbClr val="7C8DBF"/>
            </a:solidFill>
            <a:ln w="9525">
              <a:noFill/>
            </a:ln>
          </c:spPr>
          <c:invertIfNegative val="0"/>
          <c:cat>
            <c:strRef>
              <c:f>'PDI Calculator'!$F$10:$P$10</c:f>
              <c:strCache>
                <c:ptCount val="11"/>
                <c:pt idx="0">
                  <c:v>2025-26</c:v>
                </c:pt>
                <c:pt idx="1">
                  <c:v>2026-27</c:v>
                </c:pt>
                <c:pt idx="2">
                  <c:v>2027-28</c:v>
                </c:pt>
                <c:pt idx="3">
                  <c:v>2028-29</c:v>
                </c:pt>
                <c:pt idx="4">
                  <c:v>2029-30</c:v>
                </c:pt>
                <c:pt idx="5">
                  <c:v>2030-31</c:v>
                </c:pt>
                <c:pt idx="6">
                  <c:v>2031-32</c:v>
                </c:pt>
                <c:pt idx="7">
                  <c:v>2032-33</c:v>
                </c:pt>
                <c:pt idx="8">
                  <c:v>2033-34</c:v>
                </c:pt>
                <c:pt idx="9">
                  <c:v>2034-35</c:v>
                </c:pt>
                <c:pt idx="10">
                  <c:v>2035-36</c:v>
                </c:pt>
              </c:strCache>
            </c:strRef>
          </c:cat>
          <c:val>
            <c:numRef>
              <c:f>'PDI Calculator'!$F$13:$P$13</c:f>
              <c:numCache>
                <c:formatCode>#,##0.00;\-#,##0.00;"-";_-@_-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400-4F37-B22E-3C3E405B4CFC}"/>
            </c:ext>
          </c:extLst>
        </c:ser>
        <c:dLbls>
          <c:showLegendKey val="0"/>
          <c:showVal val="0"/>
          <c:showCatName val="0"/>
          <c:showSerName val="0"/>
          <c:showPercent val="0"/>
          <c:showBubbleSize val="0"/>
        </c:dLbls>
        <c:gapWidth val="150"/>
        <c:axId val="35448719"/>
        <c:axId val="11930167"/>
      </c:barChart>
      <c:catAx>
        <c:axId val="35448719"/>
        <c:scaling>
          <c:orientation val="minMax"/>
        </c:scaling>
        <c:delete val="0"/>
        <c:axPos val="b"/>
        <c:title>
          <c:tx>
            <c:rich>
              <a:bodyPr/>
              <a:lstStyle/>
              <a:p>
                <a:pPr>
                  <a:defRPr/>
                </a:pPr>
                <a:r>
                  <a:rPr lang="en-AU"/>
                  <a:t>Year</a:t>
                </a:r>
              </a:p>
            </c:rich>
          </c:tx>
          <c:overlay val="0"/>
        </c:title>
        <c:numFmt formatCode="General" sourceLinked="0"/>
        <c:majorTickMark val="out"/>
        <c:minorTickMark val="none"/>
        <c:tickLblPos val="low"/>
        <c:spPr>
          <a:ln w="9525" cap="flat" cmpd="sng"/>
        </c:spPr>
        <c:txPr>
          <a:bodyPr rot="0" vert="horz"/>
          <a:lstStyle/>
          <a:p>
            <a:pPr>
              <a:defRPr lang="en-US" sz="1050" b="1" u="none" baseline="0">
                <a:latin typeface="Calibri"/>
                <a:ea typeface="Calibri"/>
                <a:cs typeface="Calibri"/>
              </a:defRPr>
            </a:pPr>
            <a:endParaRPr lang="en-US"/>
          </a:p>
        </c:txPr>
        <c:crossAx val="11930167"/>
        <c:crosses val="autoZero"/>
        <c:auto val="1"/>
        <c:lblAlgn val="ctr"/>
        <c:lblOffset val="100"/>
        <c:noMultiLvlLbl val="0"/>
      </c:catAx>
      <c:valAx>
        <c:axId val="11930167"/>
        <c:scaling>
          <c:orientation val="minMax"/>
        </c:scaling>
        <c:delete val="0"/>
        <c:axPos val="l"/>
        <c:title>
          <c:tx>
            <c:rich>
              <a:bodyPr/>
              <a:lstStyle/>
              <a:p>
                <a:pPr>
                  <a:defRPr/>
                </a:pPr>
                <a:r>
                  <a:rPr lang="en-US"/>
                  <a:t>$  million</a:t>
                </a:r>
              </a:p>
            </c:rich>
          </c:tx>
          <c:overlay val="0"/>
        </c:title>
        <c:numFmt formatCode="#,##0.00;\-#,##0.00;&quot;-&quot;;_-@_-" sourceLinked="1"/>
        <c:majorTickMark val="out"/>
        <c:minorTickMark val="none"/>
        <c:tickLblPos val="nextTo"/>
        <c:spPr>
          <a:ln w="9525" cap="flat" cmpd="sng"/>
        </c:spPr>
        <c:txPr>
          <a:bodyPr/>
          <a:lstStyle/>
          <a:p>
            <a:pPr>
              <a:defRPr lang="en-US" sz="1050" b="1" u="none" baseline="0">
                <a:latin typeface="Calibri"/>
                <a:ea typeface="Calibri"/>
                <a:cs typeface="Calibri"/>
              </a:defRPr>
            </a:pPr>
            <a:endParaRPr lang="en-US"/>
          </a:p>
        </c:txPr>
        <c:crossAx val="35448719"/>
        <c:crosses val="autoZero"/>
        <c:crossBetween val="between"/>
      </c:valAx>
    </c:plotArea>
    <c:plotVisOnly val="1"/>
    <c:dispBlanksAs val="gap"/>
    <c:showDLblsOverMax val="0"/>
  </c:chart>
  <c:spPr>
    <a:ln w="9525">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127000</xdr:rowOff>
    </xdr:from>
    <xdr:to>
      <xdr:col>31</xdr:col>
      <xdr:colOff>44224</xdr:colOff>
      <xdr:row>14</xdr:row>
      <xdr:rowOff>222250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ph.gov.au/About_Parliament/Parliamentary_Departments/Parliamentary_Budget_Office/Online_Budget_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
  <sheetViews>
    <sheetView showGridLines="0" tabSelected="1" topLeftCell="B1" zoomScaleNormal="100" workbookViewId="0">
      <selection sqref="A1:S1"/>
    </sheetView>
  </sheetViews>
  <sheetFormatPr defaultRowHeight="15" x14ac:dyDescent="0.25"/>
  <cols>
    <col min="1" max="1" width="24.28515625" hidden="1" customWidth="1"/>
    <col min="2" max="2" width="19.5703125" bestFit="1" customWidth="1"/>
  </cols>
  <sheetData>
    <row r="1" spans="1:21" ht="46.5" customHeight="1" x14ac:dyDescent="0.25">
      <c r="A1" s="73" t="s">
        <v>0</v>
      </c>
      <c r="B1" s="74"/>
      <c r="C1" s="74"/>
      <c r="D1" s="74"/>
      <c r="E1" s="74"/>
      <c r="F1" s="74"/>
      <c r="G1" s="74"/>
      <c r="H1" s="74"/>
      <c r="I1" s="74"/>
      <c r="J1" s="74"/>
      <c r="K1" s="74"/>
      <c r="L1" s="74"/>
      <c r="M1" s="74"/>
      <c r="N1" s="74"/>
      <c r="O1" s="74"/>
      <c r="P1" s="74"/>
      <c r="Q1" s="74"/>
      <c r="R1" s="74"/>
      <c r="S1" s="74"/>
    </row>
    <row r="2" spans="1:21" ht="15.75" x14ac:dyDescent="0.25">
      <c r="A2" s="30" t="s">
        <v>1</v>
      </c>
      <c r="B2" s="72" t="s">
        <v>2</v>
      </c>
      <c r="C2" s="72"/>
      <c r="D2" s="72"/>
      <c r="E2" s="72"/>
      <c r="F2" s="72"/>
      <c r="G2" s="72"/>
      <c r="H2" s="72"/>
      <c r="I2" s="72"/>
      <c r="J2" s="72"/>
      <c r="K2" s="72"/>
      <c r="L2" s="72"/>
      <c r="M2" s="72"/>
      <c r="N2" s="72"/>
      <c r="O2" s="72"/>
      <c r="P2" s="72"/>
      <c r="Q2" s="72"/>
      <c r="R2" s="72"/>
      <c r="S2" s="72"/>
      <c r="U2" s="25"/>
    </row>
    <row r="3" spans="1:21" ht="18.75" customHeight="1" x14ac:dyDescent="0.25">
      <c r="A3" s="30" t="s">
        <v>3</v>
      </c>
      <c r="B3" s="75" t="s">
        <v>69</v>
      </c>
      <c r="C3" s="75"/>
      <c r="D3" s="75"/>
      <c r="E3" s="75"/>
      <c r="F3" s="75"/>
      <c r="G3" s="75"/>
      <c r="H3" s="75"/>
      <c r="I3" s="75"/>
      <c r="J3" s="75"/>
      <c r="K3" s="75"/>
      <c r="L3" s="75"/>
      <c r="M3" s="75"/>
      <c r="N3" s="75"/>
      <c r="O3" s="75"/>
      <c r="P3" s="75"/>
      <c r="Q3" s="75"/>
      <c r="R3" s="75"/>
      <c r="S3" s="75"/>
    </row>
    <row r="4" spans="1:21" ht="15.75" customHeight="1" x14ac:dyDescent="0.25">
      <c r="A4" s="31" t="s">
        <v>4</v>
      </c>
      <c r="B4" s="78" t="s">
        <v>5</v>
      </c>
      <c r="C4" s="78"/>
      <c r="D4" s="78"/>
      <c r="E4" s="78"/>
      <c r="F4" s="78"/>
      <c r="G4" s="78"/>
      <c r="H4" s="78"/>
      <c r="I4" s="78"/>
      <c r="J4" s="78"/>
      <c r="K4" s="78"/>
      <c r="L4" s="78"/>
      <c r="M4" s="78"/>
      <c r="N4" s="78"/>
      <c r="O4" s="78"/>
      <c r="P4" s="78"/>
      <c r="Q4" s="78"/>
      <c r="R4" s="78"/>
      <c r="S4" s="78"/>
    </row>
    <row r="5" spans="1:21" ht="36" customHeight="1" x14ac:dyDescent="0.25">
      <c r="A5" s="31"/>
      <c r="B5" s="76"/>
      <c r="C5" s="76"/>
      <c r="D5" s="76"/>
      <c r="E5" s="76"/>
      <c r="F5" s="76"/>
      <c r="G5" s="76"/>
      <c r="H5" s="76"/>
      <c r="I5" s="76"/>
      <c r="J5" s="76"/>
      <c r="K5" s="76"/>
      <c r="L5" s="76"/>
      <c r="M5" s="76"/>
      <c r="N5" s="76"/>
      <c r="O5" s="76"/>
      <c r="P5" s="76"/>
      <c r="Q5" s="76"/>
      <c r="R5" s="76"/>
      <c r="S5" s="76"/>
    </row>
    <row r="6" spans="1:21" ht="45.75" customHeight="1" x14ac:dyDescent="0.25">
      <c r="A6" s="31"/>
      <c r="B6" s="76"/>
      <c r="C6" s="76"/>
      <c r="D6" s="76"/>
      <c r="E6" s="76"/>
      <c r="F6" s="76"/>
      <c r="G6" s="76"/>
      <c r="H6" s="76"/>
      <c r="I6" s="76"/>
      <c r="J6" s="76"/>
      <c r="K6" s="76"/>
      <c r="L6" s="76"/>
      <c r="M6" s="76"/>
      <c r="N6" s="76"/>
      <c r="O6" s="76"/>
      <c r="P6" s="76"/>
      <c r="Q6" s="76"/>
      <c r="R6" s="76"/>
      <c r="S6" s="76"/>
      <c r="U6" s="25"/>
    </row>
    <row r="7" spans="1:21" ht="364.5" customHeight="1" thickBot="1" x14ac:dyDescent="0.3">
      <c r="A7" s="32"/>
      <c r="B7" s="79"/>
      <c r="C7" s="79"/>
      <c r="D7" s="79"/>
      <c r="E7" s="79"/>
      <c r="F7" s="79"/>
      <c r="G7" s="79"/>
      <c r="H7" s="79"/>
      <c r="I7" s="79"/>
      <c r="J7" s="79"/>
      <c r="K7" s="79"/>
      <c r="L7" s="79"/>
      <c r="M7" s="79"/>
      <c r="N7" s="79"/>
      <c r="O7" s="79"/>
      <c r="P7" s="79"/>
      <c r="Q7" s="79"/>
      <c r="R7" s="79"/>
      <c r="S7" s="79"/>
    </row>
    <row r="8" spans="1:21" ht="38.25" customHeight="1" thickTop="1" x14ac:dyDescent="0.25">
      <c r="A8" s="31" t="s">
        <v>6</v>
      </c>
      <c r="B8" s="77" t="s">
        <v>7</v>
      </c>
      <c r="C8" s="77"/>
      <c r="D8" s="77"/>
      <c r="E8" s="77"/>
      <c r="F8" s="77"/>
      <c r="G8" s="77"/>
      <c r="H8" s="77"/>
      <c r="I8" s="77"/>
      <c r="J8" s="77"/>
      <c r="K8" s="77"/>
      <c r="L8" s="77"/>
      <c r="M8" s="77"/>
      <c r="N8" s="77"/>
      <c r="O8" s="77"/>
      <c r="P8" s="77"/>
      <c r="Q8" s="77"/>
      <c r="R8" s="77"/>
      <c r="S8" s="77"/>
    </row>
    <row r="9" spans="1:21" ht="41.25" customHeight="1" x14ac:dyDescent="0.25">
      <c r="A9" s="31"/>
      <c r="B9" s="76" t="s">
        <v>8</v>
      </c>
      <c r="C9" s="76"/>
      <c r="D9" s="76"/>
      <c r="E9" s="76"/>
      <c r="F9" s="76"/>
      <c r="G9" s="76"/>
      <c r="H9" s="76"/>
      <c r="I9" s="76"/>
      <c r="J9" s="76"/>
      <c r="K9" s="76"/>
      <c r="L9" s="76"/>
      <c r="M9" s="76"/>
      <c r="N9" s="76"/>
      <c r="O9" s="76"/>
      <c r="P9" s="76"/>
      <c r="Q9" s="76"/>
      <c r="R9" s="76"/>
      <c r="S9" s="76"/>
    </row>
    <row r="10" spans="1:21" ht="52.5" customHeight="1" x14ac:dyDescent="0.25">
      <c r="A10" s="31"/>
      <c r="B10" s="76" t="s">
        <v>9</v>
      </c>
      <c r="C10" s="76"/>
      <c r="D10" s="76"/>
      <c r="E10" s="76"/>
      <c r="F10" s="76"/>
      <c r="G10" s="76"/>
      <c r="H10" s="76"/>
      <c r="I10" s="76"/>
      <c r="J10" s="76"/>
      <c r="K10" s="76"/>
      <c r="L10" s="76"/>
      <c r="M10" s="76"/>
      <c r="N10" s="76"/>
      <c r="O10" s="76"/>
      <c r="P10" s="76"/>
      <c r="Q10" s="76"/>
      <c r="R10" s="76"/>
      <c r="S10" s="76"/>
    </row>
    <row r="11" spans="1:21" ht="57" customHeight="1" x14ac:dyDescent="0.25">
      <c r="A11" s="31"/>
      <c r="B11" s="76" t="s">
        <v>10</v>
      </c>
      <c r="C11" s="76"/>
      <c r="D11" s="76"/>
      <c r="E11" s="76"/>
      <c r="F11" s="76"/>
      <c r="G11" s="76"/>
      <c r="H11" s="76"/>
      <c r="I11" s="76"/>
      <c r="J11" s="76"/>
      <c r="K11" s="76"/>
      <c r="L11" s="76"/>
      <c r="M11" s="76"/>
      <c r="N11" s="76"/>
      <c r="O11" s="76"/>
      <c r="P11" s="76"/>
      <c r="Q11" s="76"/>
      <c r="R11" s="76"/>
      <c r="S11" s="76"/>
    </row>
    <row r="12" spans="1:21" ht="44.25" customHeight="1" thickBot="1" x14ac:dyDescent="0.3">
      <c r="A12" s="32"/>
      <c r="B12" s="76" t="str">
        <f>"5. Future interest rates over the period to "&amp;'PDI Calculator'!P10&amp;" remain highly uncertain due to various domestic and "&amp;"global pressures. In particular, the impacts of potential fiscal and monetary policy could have significant implications for Government bond interest rates and hence affect public debt interest estimates produced by the calculator."</f>
        <v>5. Future interest rates over the period to 2035-36 remain highly uncertain due to various domestic and global pressures. In particular, the impacts of potential fiscal and monetary policy could have significant implications for Government bond interest rates and hence affect public debt interest estimates produced by the calculator.</v>
      </c>
      <c r="C12" s="76"/>
      <c r="D12" s="76"/>
      <c r="E12" s="76"/>
      <c r="F12" s="76"/>
      <c r="G12" s="76"/>
      <c r="H12" s="76"/>
      <c r="I12" s="76"/>
      <c r="J12" s="76"/>
      <c r="K12" s="76"/>
      <c r="L12" s="76"/>
      <c r="M12" s="76"/>
      <c r="N12" s="76"/>
      <c r="O12" s="76"/>
      <c r="P12" s="76"/>
      <c r="Q12" s="76"/>
      <c r="R12" s="76"/>
      <c r="S12" s="76"/>
    </row>
    <row r="13" spans="1:21" ht="20.25" customHeight="1" thickTop="1" x14ac:dyDescent="0.25">
      <c r="A13" s="31" t="s">
        <v>11</v>
      </c>
      <c r="B13" s="36"/>
      <c r="C13" s="64"/>
      <c r="D13" s="64"/>
      <c r="E13" s="64"/>
      <c r="F13" s="64"/>
      <c r="G13" s="64"/>
      <c r="H13" s="64"/>
      <c r="I13" s="64"/>
      <c r="J13" s="64"/>
      <c r="K13" s="64"/>
      <c r="L13" s="64"/>
      <c r="M13" s="64"/>
      <c r="N13" s="64"/>
      <c r="O13" s="64"/>
      <c r="P13" s="64"/>
      <c r="Q13" s="64"/>
      <c r="R13" s="64"/>
      <c r="S13" s="64"/>
    </row>
    <row r="14" spans="1:21" ht="38.25" customHeight="1" x14ac:dyDescent="0.25">
      <c r="A14" s="31"/>
      <c r="B14" s="35"/>
      <c r="C14" s="76"/>
      <c r="D14" s="76"/>
      <c r="E14" s="76"/>
      <c r="F14" s="76"/>
      <c r="G14" s="76"/>
      <c r="H14" s="76"/>
      <c r="I14" s="76"/>
      <c r="J14" s="76"/>
      <c r="K14" s="76"/>
      <c r="L14" s="76"/>
      <c r="M14" s="76"/>
      <c r="N14" s="76"/>
      <c r="O14" s="76"/>
      <c r="P14" s="76"/>
      <c r="Q14" s="76"/>
      <c r="R14" s="76"/>
      <c r="S14" s="76"/>
    </row>
    <row r="15" spans="1:21" ht="16.5" thickBot="1" x14ac:dyDescent="0.3">
      <c r="A15" s="32"/>
      <c r="B15" s="37"/>
      <c r="C15" s="65"/>
      <c r="D15" s="65"/>
      <c r="E15" s="65"/>
      <c r="F15" s="65"/>
      <c r="G15" s="65"/>
      <c r="H15" s="65"/>
      <c r="I15" s="65"/>
      <c r="J15" s="65"/>
      <c r="K15" s="65"/>
      <c r="L15" s="65"/>
      <c r="M15" s="65"/>
      <c r="N15" s="65"/>
      <c r="O15" s="65"/>
      <c r="P15" s="65"/>
      <c r="Q15" s="65"/>
      <c r="R15" s="65"/>
      <c r="S15" s="65"/>
    </row>
    <row r="16" spans="1:21" ht="15.75" thickTop="1" x14ac:dyDescent="0.25">
      <c r="A16" s="26"/>
      <c r="B16" s="25"/>
    </row>
    <row r="17" spans="1:2" x14ac:dyDescent="0.25">
      <c r="A17" s="26"/>
      <c r="B17" s="25"/>
    </row>
    <row r="18" spans="1:2" x14ac:dyDescent="0.25">
      <c r="A18" s="26"/>
      <c r="B18" s="25"/>
    </row>
    <row r="19" spans="1:2" x14ac:dyDescent="0.25">
      <c r="A19" s="26"/>
      <c r="B19" s="25"/>
    </row>
    <row r="20" spans="1:2" x14ac:dyDescent="0.25">
      <c r="A20" s="27"/>
      <c r="B20" s="25"/>
    </row>
    <row r="21" spans="1:2" x14ac:dyDescent="0.25">
      <c r="A21" s="27"/>
      <c r="B21" s="25"/>
    </row>
    <row r="22" spans="1:2" x14ac:dyDescent="0.25">
      <c r="A22" s="27"/>
      <c r="B22" s="25"/>
    </row>
    <row r="23" spans="1:2" x14ac:dyDescent="0.25">
      <c r="A23" s="27"/>
    </row>
    <row r="24" spans="1:2" x14ac:dyDescent="0.25">
      <c r="A24" s="27"/>
    </row>
    <row r="25" spans="1:2" x14ac:dyDescent="0.25">
      <c r="A25" s="27"/>
    </row>
    <row r="26" spans="1:2" x14ac:dyDescent="0.25">
      <c r="A26" s="27"/>
    </row>
    <row r="27" spans="1:2" x14ac:dyDescent="0.25">
      <c r="A27" s="27"/>
    </row>
    <row r="28" spans="1:2" x14ac:dyDescent="0.25">
      <c r="A28" s="27"/>
    </row>
    <row r="29" spans="1:2" x14ac:dyDescent="0.25">
      <c r="A29" s="27"/>
    </row>
    <row r="30" spans="1:2" x14ac:dyDescent="0.25">
      <c r="A30" s="27"/>
    </row>
    <row r="31" spans="1:2" x14ac:dyDescent="0.25">
      <c r="A31" s="27"/>
    </row>
    <row r="32" spans="1:2" x14ac:dyDescent="0.25">
      <c r="A32" s="27"/>
    </row>
    <row r="33" spans="1:1" x14ac:dyDescent="0.25">
      <c r="A33" s="27"/>
    </row>
    <row r="34" spans="1:1" x14ac:dyDescent="0.25">
      <c r="A34" s="27"/>
    </row>
    <row r="35" spans="1:1" x14ac:dyDescent="0.25">
      <c r="A35" s="27"/>
    </row>
    <row r="36" spans="1:1" x14ac:dyDescent="0.25">
      <c r="A36" s="27"/>
    </row>
    <row r="37" spans="1:1" x14ac:dyDescent="0.25">
      <c r="A37" s="27"/>
    </row>
    <row r="38" spans="1:1" x14ac:dyDescent="0.25">
      <c r="A38" s="27"/>
    </row>
    <row r="39" spans="1:1" x14ac:dyDescent="0.25">
      <c r="A39" s="27"/>
    </row>
    <row r="40" spans="1:1" x14ac:dyDescent="0.25">
      <c r="A40" s="28"/>
    </row>
    <row r="41" spans="1:1" x14ac:dyDescent="0.25">
      <c r="A41" s="29"/>
    </row>
    <row r="42" spans="1:1" x14ac:dyDescent="0.25">
      <c r="A42" s="27"/>
    </row>
    <row r="43" spans="1:1" x14ac:dyDescent="0.25">
      <c r="A43" s="29"/>
    </row>
    <row r="44" spans="1:1" x14ac:dyDescent="0.25">
      <c r="A44" s="29"/>
    </row>
    <row r="45" spans="1:1" x14ac:dyDescent="0.25">
      <c r="A45" s="29"/>
    </row>
    <row r="46" spans="1:1" x14ac:dyDescent="0.25">
      <c r="A46" s="29"/>
    </row>
  </sheetData>
  <sheetProtection algorithmName="SHA-512" hashValue="lQR/AN5Jaiac4Sd/vVvwRw73nFBpUrMtD2dJVFzlfrL8CCP0MK2+Ko744VskBCih3nm6gwiZSl7f1QLoYmDKbQ==" saltValue="I4AOppHW9vfqsgiYq5ACPw==" spinCount="100000" sheet="1" objects="1" scenarios="1"/>
  <mergeCells count="10">
    <mergeCell ref="B2:S2"/>
    <mergeCell ref="A1:S1"/>
    <mergeCell ref="B3:S3"/>
    <mergeCell ref="C14:S14"/>
    <mergeCell ref="B8:S8"/>
    <mergeCell ref="B9:S9"/>
    <mergeCell ref="B10:S10"/>
    <mergeCell ref="B11:S11"/>
    <mergeCell ref="B12:S12"/>
    <mergeCell ref="B4:S7"/>
  </mergeCells>
  <pageMargins left="0.7" right="0.7" top="0.75" bottom="0.75" header="0.3" footer="0.3"/>
  <pageSetup paperSize="9" orientation="portrait" r:id="rId1"/>
  <headerFooter>
    <oddHeader>&amp;C&amp;"Calibri"&amp;10&amp;KFF0000 OFFICIAL&amp;1#_x000D_</oddHeader>
    <oddFooter>&amp;C_x000D_&amp;1#&amp;"Calibri"&amp;10&amp;KFF0000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152"/>
  <sheetViews>
    <sheetView showGridLines="0" zoomScaleNormal="100" workbookViewId="0"/>
  </sheetViews>
  <sheetFormatPr defaultColWidth="9.28515625" defaultRowHeight="15" x14ac:dyDescent="0.25"/>
  <cols>
    <col min="1" max="1" width="2.5703125" customWidth="1"/>
    <col min="2" max="2" width="10.7109375" customWidth="1"/>
    <col min="3" max="3" width="22.5703125" customWidth="1"/>
    <col min="4" max="4" width="10.42578125" customWidth="1"/>
    <col min="5" max="5" width="11.42578125" customWidth="1"/>
    <col min="6" max="8" width="11.28515625" bestFit="1" customWidth="1"/>
    <col min="9" max="10" width="11.5703125" bestFit="1" customWidth="1"/>
    <col min="11" max="11" width="11.85546875" customWidth="1"/>
    <col min="12" max="16" width="11.5703125" bestFit="1" customWidth="1"/>
    <col min="17" max="18" width="10.42578125" customWidth="1"/>
    <col min="35" max="39" width="9.28515625" customWidth="1"/>
    <col min="41" max="41" width="14.5703125" bestFit="1" customWidth="1"/>
    <col min="42" max="45" width="12.42578125" bestFit="1" customWidth="1"/>
  </cols>
  <sheetData>
    <row r="1" spans="2:18" ht="9" customHeight="1" x14ac:dyDescent="0.25"/>
    <row r="2" spans="2:18" ht="31.5" x14ac:dyDescent="0.5">
      <c r="B2" s="24" t="s">
        <v>12</v>
      </c>
    </row>
    <row r="3" spans="2:18" x14ac:dyDescent="0.25">
      <c r="B3" s="17" t="s">
        <v>13</v>
      </c>
    </row>
    <row r="4" spans="2:18" ht="8.25" customHeight="1" x14ac:dyDescent="0.25">
      <c r="B4" s="18"/>
    </row>
    <row r="5" spans="2:18" ht="48" customHeight="1" x14ac:dyDescent="0.25">
      <c r="B5" s="76" t="s">
        <v>14</v>
      </c>
      <c r="C5" s="76"/>
      <c r="D5" s="76"/>
      <c r="E5" s="76"/>
      <c r="F5" s="76"/>
      <c r="G5" s="76"/>
      <c r="H5" s="76"/>
      <c r="I5" s="76"/>
      <c r="J5" s="76"/>
      <c r="K5" s="76"/>
      <c r="L5" s="76"/>
      <c r="M5" s="76"/>
      <c r="N5" s="76"/>
      <c r="O5" s="76"/>
      <c r="P5" s="76"/>
      <c r="Q5" s="76"/>
      <c r="R5" s="76"/>
    </row>
    <row r="6" spans="2:18" ht="12.75" customHeight="1" x14ac:dyDescent="0.25">
      <c r="B6" s="11"/>
      <c r="C6" s="12"/>
    </row>
    <row r="7" spans="2:18" ht="15.75" x14ac:dyDescent="0.25">
      <c r="B7" s="82" t="s">
        <v>15</v>
      </c>
      <c r="C7" s="82"/>
      <c r="D7" s="82"/>
      <c r="E7" s="82"/>
      <c r="F7" s="59">
        <f>'Detailed calculations'!C81</f>
        <v>4.7439999999999998</v>
      </c>
    </row>
    <row r="8" spans="2:18" ht="15.75" x14ac:dyDescent="0.25">
      <c r="B8" s="81" t="s">
        <v>16</v>
      </c>
      <c r="C8" s="81"/>
      <c r="D8" s="81"/>
      <c r="E8" s="81"/>
      <c r="F8" s="66"/>
      <c r="G8" s="66"/>
      <c r="H8" s="66"/>
      <c r="I8" s="66"/>
      <c r="J8" s="66"/>
      <c r="K8" s="66"/>
      <c r="L8" s="66"/>
      <c r="M8" s="66">
        <v>0</v>
      </c>
      <c r="N8" s="66">
        <v>0</v>
      </c>
      <c r="O8" s="66">
        <v>0</v>
      </c>
      <c r="P8" s="66">
        <v>0</v>
      </c>
    </row>
    <row r="9" spans="2:18" ht="9" customHeight="1" x14ac:dyDescent="0.25">
      <c r="B9" s="49"/>
      <c r="C9" s="49"/>
      <c r="D9" s="49"/>
      <c r="E9" s="49"/>
      <c r="F9" s="50"/>
      <c r="G9" s="50"/>
      <c r="H9" s="50"/>
      <c r="I9" s="50"/>
      <c r="J9" s="50"/>
      <c r="K9" s="50"/>
      <c r="L9" s="50"/>
      <c r="M9" s="50"/>
      <c r="N9" s="50"/>
      <c r="O9" s="50"/>
      <c r="P9" s="50"/>
    </row>
    <row r="10" spans="2:18" ht="33.75" customHeight="1" x14ac:dyDescent="0.25">
      <c r="B10" s="21"/>
      <c r="C10" s="20"/>
      <c r="D10" s="20"/>
      <c r="E10" s="20"/>
      <c r="F10" s="19" t="str">
        <f>'Detailed calculations'!D11</f>
        <v>2025-26</v>
      </c>
      <c r="G10" s="19" t="str">
        <f>'Detailed calculations'!E11</f>
        <v>2026-27</v>
      </c>
      <c r="H10" s="19" t="str">
        <f>'Detailed calculations'!F11</f>
        <v>2027-28</v>
      </c>
      <c r="I10" s="19" t="str">
        <f>'Detailed calculations'!G11</f>
        <v>2028-29</v>
      </c>
      <c r="J10" s="19" t="str">
        <f>'Detailed calculations'!H11</f>
        <v>2029-30</v>
      </c>
      <c r="K10" s="19" t="str">
        <f>'Detailed calculations'!I11</f>
        <v>2030-31</v>
      </c>
      <c r="L10" s="19" t="str">
        <f>'Detailed calculations'!J11</f>
        <v>2031-32</v>
      </c>
      <c r="M10" s="19" t="str">
        <f>'Detailed calculations'!K11</f>
        <v>2032-33</v>
      </c>
      <c r="N10" s="19" t="str">
        <f>'Detailed calculations'!L11</f>
        <v>2033-34</v>
      </c>
      <c r="O10" s="19" t="str">
        <f>'Detailed calculations'!M11</f>
        <v>2034-35</v>
      </c>
      <c r="P10" s="19" t="str">
        <f>'Detailed calculations'!N11</f>
        <v>2035-36</v>
      </c>
      <c r="Q10" s="48" t="str">
        <f>"Total to "&amp;$I$10</f>
        <v>Total to 2028-29</v>
      </c>
      <c r="R10" s="48" t="str">
        <f>"Total to "&amp;$P$10</f>
        <v>Total to 2035-36</v>
      </c>
    </row>
    <row r="11" spans="2:18" ht="19.5" customHeight="1" x14ac:dyDescent="0.25">
      <c r="B11" s="83" t="s">
        <v>17</v>
      </c>
      <c r="C11" s="83"/>
      <c r="D11" s="83"/>
      <c r="E11" s="83"/>
      <c r="F11" s="38">
        <f>'Detailed calculations'!D15</f>
        <v>0</v>
      </c>
      <c r="G11" s="38">
        <f>'Detailed calculations'!E15</f>
        <v>0</v>
      </c>
      <c r="H11" s="38">
        <f>'Detailed calculations'!F15</f>
        <v>0</v>
      </c>
      <c r="I11" s="38">
        <f>'Detailed calculations'!G15</f>
        <v>0</v>
      </c>
      <c r="J11" s="38">
        <f>'Detailed calculations'!H15</f>
        <v>0</v>
      </c>
      <c r="K11" s="38">
        <f>'Detailed calculations'!I15</f>
        <v>0</v>
      </c>
      <c r="L11" s="38">
        <f>'Detailed calculations'!J15</f>
        <v>0</v>
      </c>
      <c r="M11" s="38">
        <f>'Detailed calculations'!K15</f>
        <v>0</v>
      </c>
      <c r="N11" s="38">
        <f>'Detailed calculations'!L15</f>
        <v>0</v>
      </c>
      <c r="O11" s="38">
        <f>'Detailed calculations'!M15</f>
        <v>0</v>
      </c>
      <c r="P11" s="38">
        <f>'Detailed calculations'!N15</f>
        <v>0</v>
      </c>
      <c r="Q11" s="51" t="s">
        <v>18</v>
      </c>
      <c r="R11" s="51" t="s">
        <v>18</v>
      </c>
    </row>
    <row r="12" spans="2:18" ht="18" customHeight="1" x14ac:dyDescent="0.25">
      <c r="B12" s="83" t="s">
        <v>19</v>
      </c>
      <c r="C12" s="83"/>
      <c r="D12" s="83"/>
      <c r="E12" s="83"/>
      <c r="F12" s="38">
        <f>'Detailed calculations'!D16</f>
        <v>0</v>
      </c>
      <c r="G12" s="38">
        <f>'Detailed calculations'!E16</f>
        <v>0</v>
      </c>
      <c r="H12" s="38">
        <f>'Detailed calculations'!F16</f>
        <v>0</v>
      </c>
      <c r="I12" s="38">
        <f>'Detailed calculations'!G16</f>
        <v>0</v>
      </c>
      <c r="J12" s="38">
        <f>'Detailed calculations'!H16</f>
        <v>0</v>
      </c>
      <c r="K12" s="57">
        <f>'Detailed calculations'!I16</f>
        <v>0</v>
      </c>
      <c r="L12" s="38">
        <f>'Detailed calculations'!J16</f>
        <v>0</v>
      </c>
      <c r="M12" s="38">
        <f>'Detailed calculations'!K16</f>
        <v>0</v>
      </c>
      <c r="N12" s="38">
        <f>'Detailed calculations'!L16</f>
        <v>0</v>
      </c>
      <c r="O12" s="38">
        <f>'Detailed calculations'!M16</f>
        <v>0</v>
      </c>
      <c r="P12" s="38">
        <f ca="1">'Detailed calculations'!N16</f>
        <v>0</v>
      </c>
      <c r="Q12" s="51">
        <f t="shared" ref="Q12:Q13" si="0">SUM(F12:I12)</f>
        <v>0</v>
      </c>
      <c r="R12" s="51">
        <f t="shared" ref="R12:R13" ca="1" si="1">SUM(F12:P12)</f>
        <v>0</v>
      </c>
    </row>
    <row r="13" spans="2:18" ht="19.5" customHeight="1" x14ac:dyDescent="0.25">
      <c r="B13" s="83" t="s">
        <v>20</v>
      </c>
      <c r="C13" s="83"/>
      <c r="D13" s="83"/>
      <c r="E13" s="83"/>
      <c r="F13" s="38">
        <f>'Detailed calculations'!D19</f>
        <v>0</v>
      </c>
      <c r="G13" s="38">
        <f>'Detailed calculations'!E19</f>
        <v>0</v>
      </c>
      <c r="H13" s="38">
        <f>'Detailed calculations'!F19</f>
        <v>0</v>
      </c>
      <c r="I13" s="38">
        <f>'Detailed calculations'!G19</f>
        <v>0</v>
      </c>
      <c r="J13" s="38">
        <f>'Detailed calculations'!H19</f>
        <v>0</v>
      </c>
      <c r="K13" s="38">
        <f>'Detailed calculations'!I19</f>
        <v>0</v>
      </c>
      <c r="L13" s="38">
        <f>'Detailed calculations'!J19</f>
        <v>0</v>
      </c>
      <c r="M13" s="38">
        <f>'Detailed calculations'!K19</f>
        <v>0</v>
      </c>
      <c r="N13" s="38">
        <f>'Detailed calculations'!L19</f>
        <v>0</v>
      </c>
      <c r="O13" s="38">
        <f>'Detailed calculations'!M19</f>
        <v>0</v>
      </c>
      <c r="P13" s="38">
        <f ca="1">'Detailed calculations'!N19</f>
        <v>0</v>
      </c>
      <c r="Q13" s="51">
        <f t="shared" si="0"/>
        <v>0</v>
      </c>
      <c r="R13" s="51">
        <f t="shared" ca="1" si="1"/>
        <v>0</v>
      </c>
    </row>
    <row r="15" spans="2:18" ht="21" x14ac:dyDescent="0.35">
      <c r="B15" s="42" t="s">
        <v>21</v>
      </c>
    </row>
    <row r="16" spans="2:18" ht="409.5" customHeight="1" x14ac:dyDescent="0.25">
      <c r="B16" s="80" t="str">
        <f>"1. To use the tool, enter the total change in the level of Commonwealth borrowing in row 8, in million dollar units, for the relevant financial year(s) in row 10."&amp;"
• Users can only enter amounts between -1,000 and 1,000 for each year, representing changes in borrowings of up to $1,000 million."&amp;"  
• "&amp;"A positive number in this row reflects an expectation that, relative to the baseline level of borrowing, the "&amp;"Government would borrow more in that particular financial year - this would generally occur where a policy proposal is expected to worsen the headline cash balance in that particular year."&amp;"  
• "&amp;"A negative number in this row reflects an expectation that, relative to the baseline level of borrowing, the Government would borrow less"&amp;" - this would generally occur where a policy proposal is expected to improve the headline cash balance in that year. Note that this does not represent repayments of previous borrowings."&amp;"
•"&amp;" See 'Change in the level of Commonwealth borrowing' in the Notes tab for more information on underlying cash balance and headline cash balance."&amp;"   
2. "&amp;"The default long-term nominal interest rate for the 10-year bond is "&amp;'Detailed calculations'!$C$81&amp;"%.  However, you can input a custom 10-year long-term nominal interest rate, in percentage terms in cell F7. "&amp;"
• "&amp;"Your long-term nominal interest rate must be between 0 and 10.  "&amp;"
•"&amp;" See 'Long-term nominal interest rate' in the Notes tab for more information."&amp;"
3. "&amp;"The change in the gross debt as a result of the change in Commonwealth borrowing is displayed in row 11. The output for the PDI impacts are displayed in row 12 (fiscal balance) and row 13 (underlying cash balance and headline cash balance).  "&amp;"
"&amp;"
See the 'Detailed Calculations' tab for the method and assumptions.
"</f>
        <v xml:space="preserve">1. To use the tool, enter the total change in the level of Commonwealth borrowing in row 8, in million dollar units, for the relevant financial year(s) in row 10.
• Users can only enter amounts between -1,000 and 1,000 for each year, representing changes in borrowings of up to $1,000 million.  
• A positive number in this row reflects an expectation that, relative to the baseline level of borrowing, the Government would borrow more in that particular financial year - this would generally occur where a policy proposal is expected to worsen the headline cash balance in that particular year.  
• A negative number in this row reflects an expectation that, relative to the baseline level of borrowing, the Government would borrow less - this would generally occur where a policy proposal is expected to improve the headline cash balance in that year. Note that this does not represent repayments of previous borrowings.
• See 'Change in the level of Commonwealth borrowing' in the Notes tab for more information on underlying cash balance and headline cash balance.   
2. The default long-term nominal interest rate for the 10-year bond is 4.744%.  However, you can input a custom 10-year long-term nominal interest rate, in percentage terms in cell F7. 
• Your long-term nominal interest rate must be between 0 and 10.  
• See 'Long-term nominal interest rate' in the Notes tab for more information.
3. The change in the gross debt as a result of the change in Commonwealth borrowing is displayed in row 11. The output for the PDI impacts are displayed in row 12 (fiscal balance) and row 13 (underlying cash balance and headline cash balance).  
See the 'Detailed Calculations' tab for the method and assumptions.
</v>
      </c>
      <c r="C16" s="80"/>
      <c r="D16" s="80"/>
      <c r="E16" s="80"/>
      <c r="F16" s="80"/>
      <c r="G16" s="80"/>
      <c r="H16" s="80"/>
      <c r="I16" s="80"/>
      <c r="J16" s="80"/>
      <c r="K16" s="80"/>
      <c r="L16" s="80"/>
      <c r="M16" s="80"/>
      <c r="N16" s="80"/>
      <c r="O16" s="80"/>
      <c r="P16" s="80"/>
      <c r="Q16" s="80"/>
      <c r="R16" s="80"/>
    </row>
    <row r="152" spans="4:16" x14ac:dyDescent="0.25">
      <c r="D152" s="3"/>
      <c r="E152" s="3"/>
      <c r="F152" s="3"/>
      <c r="G152" s="3"/>
      <c r="H152" s="3"/>
      <c r="I152" s="3"/>
      <c r="J152" s="3"/>
      <c r="K152" s="3"/>
      <c r="L152" s="3"/>
      <c r="M152" s="3"/>
      <c r="N152" s="3"/>
      <c r="O152" s="3"/>
      <c r="P152" s="3"/>
    </row>
  </sheetData>
  <sheetProtection algorithmName="SHA-512" hashValue="f7QrFOg4DngrrsyESDnRYR7ekl4xHzx6CiFLV1V6sxbC/bnYL6Yc1WdxEfr8ij+x6Ys0bSRx/aQ76KZRo08DDA==" saltValue="pUMr5JrvgnQfCjKojAhPgA==" spinCount="100000" sheet="1" objects="1" scenarios="1"/>
  <protectedRanges>
    <protectedRange sqref="F8:P8" name="Range1_2"/>
    <protectedRange sqref="Q8" name="Range1"/>
    <protectedRange sqref="F7" name="Range2"/>
  </protectedRanges>
  <mergeCells count="7">
    <mergeCell ref="B16:R16"/>
    <mergeCell ref="B5:R5"/>
    <mergeCell ref="B8:E8"/>
    <mergeCell ref="B7:E7"/>
    <mergeCell ref="B13:E13"/>
    <mergeCell ref="B11:E11"/>
    <mergeCell ref="B12:E12"/>
  </mergeCells>
  <dataValidations count="4">
    <dataValidation type="decimal" allowBlank="1" showInputMessage="1" showErrorMessage="1" sqref="F7" xr:uid="{00000000-0002-0000-0100-000000000000}">
      <formula1>0</formula1>
      <formula2>10</formula2>
    </dataValidation>
    <dataValidation type="decimal" allowBlank="1" showInputMessage="1" showErrorMessage="1" sqref="F9:P9" xr:uid="{00000000-0002-0000-0100-000001000000}">
      <formula1>-20000</formula1>
      <formula2>20000</formula2>
    </dataValidation>
    <dataValidation type="decimal" allowBlank="1" showInputMessage="1" showErrorMessage="1" sqref="Q8" xr:uid="{D7F59A33-34B3-4F91-9872-8D7FB41280CE}">
      <formula1>-100000</formula1>
      <formula2>100000</formula2>
    </dataValidation>
    <dataValidation type="decimal" allowBlank="1" showInputMessage="1" showErrorMessage="1" sqref="F8:P8" xr:uid="{9A425F40-BD5F-471E-AB40-A810C47F3ACB}">
      <formula1>-1000</formula1>
      <formula2>1000</formula2>
    </dataValidation>
  </dataValidations>
  <pageMargins left="0.7" right="0.7" top="0.75" bottom="0.75" header="0.3" footer="0.3"/>
  <pageSetup paperSize="9" scale="39" orientation="landscape" r:id="rId1"/>
  <headerFooter>
    <oddHeader>&amp;C&amp;"Calibri"&amp;10&amp;KFF0000 OFFICIAL&amp;1#_x000D_</oddHeader>
    <oddFooter>&amp;C_x000D_&amp;1#&amp;"Calibri"&amp;10&amp;KFF0000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86"/>
  <sheetViews>
    <sheetView showGridLines="0" zoomScaleNormal="100" workbookViewId="0"/>
  </sheetViews>
  <sheetFormatPr defaultRowHeight="15" x14ac:dyDescent="0.25"/>
  <cols>
    <col min="1" max="1" width="2.5703125" customWidth="1"/>
    <col min="2" max="2" width="44" customWidth="1"/>
    <col min="3" max="3" width="12" customWidth="1"/>
    <col min="4" max="14" width="15.140625" customWidth="1"/>
    <col min="17" max="17" width="11" customWidth="1"/>
  </cols>
  <sheetData>
    <row r="1" spans="2:17" ht="16.5" customHeight="1" x14ac:dyDescent="0.25"/>
    <row r="2" spans="2:17" ht="31.5" x14ac:dyDescent="0.5">
      <c r="B2" s="24" t="s">
        <v>22</v>
      </c>
      <c r="C2" s="14"/>
    </row>
    <row r="3" spans="2:17" ht="122.25" customHeight="1" x14ac:dyDescent="0.25">
      <c r="B3" s="85" t="s">
        <v>23</v>
      </c>
      <c r="C3" s="85"/>
      <c r="D3" s="85"/>
      <c r="E3" s="85"/>
      <c r="F3" s="85"/>
      <c r="G3" s="85"/>
      <c r="H3" s="85"/>
      <c r="I3" s="85"/>
      <c r="J3" s="85"/>
      <c r="K3" s="85"/>
      <c r="L3" s="85"/>
      <c r="M3" s="85"/>
      <c r="N3" s="85"/>
      <c r="O3" s="85"/>
      <c r="P3" s="85"/>
      <c r="Q3" s="85"/>
    </row>
    <row r="4" spans="2:17" ht="199.35" customHeight="1" x14ac:dyDescent="0.25">
      <c r="B4" s="80" t="str">
        <f>"Other assumptions include:
• The change in borrowings occurs at the beginning of the financial year, "&amp;"so the annual nominal interest rate is applied to the full amount. "&amp;"Some policy costings involve borrowing in a financial year with several months already elapsed. This calculator does not adjust for the time in the current financial year which has already elapsed."&amp;"
• The nominal interest rates for Government borrowing are based on the latest yield curve assumptions from the Department of the Treasury. "&amp;"The interest rate for the 10-year bond is assumed to be "&amp;$D$21&amp;"% each year until "&amp;$G$11&amp;". From "&amp;$H$11&amp;" onwards, the nominal interest rate of the 10-year Treasury bond converges in a linear fashion over 15 years to a long-term 10-year bond rate. "&amp;"The latest available yield curve assumptions are found in the 'Debt Statement' of the "&amp;$D$11&amp;" Budget Paper No. 1."&amp;"
• "&amp;"75% of the change in public debt interest is paid in the year it is accrued, with the remaining amount paid the following year. "&amp;"For example, if a change in Commonwealth borrowing in 2025-26 has a public debt interest cost of $1 million, the Government would pay out $750,000 of the interest cost in 2025-26 and $250,000 in 2026-27."&amp;" This proportion is based on the historical ratio of PDI expenses to payments which can be found in budget updates."</f>
        <v>Other assumptions include:
• The change in borrowings occurs at the beginning of the financial year, so the annual nominal interest rate is applied to the full amount. Some policy costings involve borrowing in a financial year with several months already elapsed. This calculator does not adjust for the time in the current financial year which has already elapsed.
• The nominal interest rates for Government borrowing are based on the latest yield curve assumptions from the Department of the Treasury. The interest rate for the 10-year bond is assumed to be 4.43% each year until 2028-29. From 2029-30 onwards, the nominal interest rate of the 10-year Treasury bond converges in a linear fashion over 15 years to a long-term 10-year bond rate. The latest available yield curve assumptions are found in the 'Debt Statement' of the 2025-26 Budget Paper No. 1.
• 75% of the change in public debt interest is paid in the year it is accrued, with the remaining amount paid the following year. For example, if a change in Commonwealth borrowing in 2025-26 has a public debt interest cost of $1 million, the Government would pay out $750,000 of the interest cost in 2025-26 and $250,000 in 2026-27. This proportion is based on the historical ratio of PDI expenses to payments which can be found in budget updates.</v>
      </c>
      <c r="C4" s="80"/>
      <c r="D4" s="80"/>
      <c r="E4" s="80"/>
      <c r="F4" s="80"/>
      <c r="G4" s="80"/>
      <c r="H4" s="80"/>
      <c r="I4" s="80"/>
      <c r="J4" s="80"/>
      <c r="K4" s="80"/>
      <c r="L4" s="80"/>
      <c r="M4" s="80"/>
      <c r="N4" s="80"/>
      <c r="O4" s="80"/>
      <c r="P4" s="80"/>
      <c r="Q4" s="80"/>
    </row>
    <row r="5" spans="2:17" ht="13.5" customHeight="1" x14ac:dyDescent="0.25">
      <c r="B5" s="63"/>
      <c r="C5" s="63"/>
      <c r="D5" s="63"/>
      <c r="E5" s="63"/>
      <c r="F5" s="63"/>
      <c r="G5" s="63"/>
      <c r="H5" s="63"/>
      <c r="I5" s="63"/>
      <c r="J5" s="63"/>
      <c r="K5" s="63"/>
      <c r="L5" s="63"/>
      <c r="M5" s="63"/>
      <c r="N5" s="63"/>
      <c r="O5" s="63"/>
      <c r="P5" s="63"/>
      <c r="Q5" s="63"/>
    </row>
    <row r="6" spans="2:17" ht="15.75" x14ac:dyDescent="0.25">
      <c r="B6" s="83" t="s">
        <v>24</v>
      </c>
      <c r="C6" s="83"/>
      <c r="D6" s="60"/>
      <c r="E6" s="60"/>
      <c r="F6" s="60"/>
      <c r="G6" s="60"/>
      <c r="H6" s="60"/>
      <c r="I6" s="60"/>
      <c r="J6" s="60"/>
      <c r="K6" s="60"/>
      <c r="L6" s="60"/>
      <c r="M6" s="60"/>
      <c r="N6" s="60"/>
      <c r="O6" s="60"/>
      <c r="P6" s="60"/>
      <c r="Q6" s="60"/>
    </row>
    <row r="7" spans="2:17" ht="15.75" x14ac:dyDescent="0.25">
      <c r="B7" s="43" t="s">
        <v>25</v>
      </c>
      <c r="C7" s="44">
        <f>+'PDI Calculator'!F7</f>
        <v>4.7439999999999998</v>
      </c>
      <c r="D7" s="60"/>
      <c r="E7" s="60"/>
      <c r="F7" s="60"/>
      <c r="G7" s="60"/>
      <c r="H7" s="60"/>
      <c r="I7" s="60"/>
      <c r="J7" s="60"/>
      <c r="K7" s="60"/>
      <c r="L7" s="60"/>
      <c r="M7" s="60"/>
      <c r="N7" s="60"/>
      <c r="O7" s="60"/>
      <c r="P7" s="60"/>
      <c r="Q7" s="60"/>
    </row>
    <row r="8" spans="2:17" ht="15.75" x14ac:dyDescent="0.25">
      <c r="B8" s="43" t="s">
        <v>26</v>
      </c>
      <c r="C8" s="44">
        <f>1/15</f>
        <v>6.6666666666666666E-2</v>
      </c>
      <c r="D8" s="58"/>
      <c r="E8" s="60"/>
      <c r="F8" s="60"/>
      <c r="G8" s="60"/>
      <c r="H8" s="60"/>
      <c r="I8" s="60"/>
      <c r="J8" s="60"/>
      <c r="K8" s="60"/>
      <c r="L8" s="60"/>
      <c r="M8" s="60"/>
      <c r="N8" s="60"/>
      <c r="O8" s="60"/>
      <c r="P8" s="60"/>
      <c r="Q8" s="60"/>
    </row>
    <row r="9" spans="2:17" ht="15.75" x14ac:dyDescent="0.25">
      <c r="B9" s="43" t="s">
        <v>27</v>
      </c>
      <c r="C9" s="71">
        <v>0.75115362145218978</v>
      </c>
      <c r="D9" s="60"/>
      <c r="E9" s="60"/>
      <c r="F9" s="60"/>
      <c r="G9" s="60"/>
      <c r="H9" s="60"/>
      <c r="I9" s="60"/>
      <c r="J9" s="60"/>
      <c r="K9" s="60"/>
      <c r="L9" s="60"/>
      <c r="M9" s="60"/>
      <c r="N9" s="60"/>
      <c r="O9" s="60"/>
      <c r="P9" s="60"/>
      <c r="Q9" s="60"/>
    </row>
    <row r="10" spans="2:17" ht="10.5" customHeight="1" x14ac:dyDescent="0.25">
      <c r="B10" s="60"/>
      <c r="C10" s="60"/>
      <c r="D10" s="60"/>
      <c r="E10" s="60"/>
      <c r="F10" s="60"/>
      <c r="G10" s="60"/>
      <c r="H10" s="60"/>
      <c r="I10" s="60"/>
      <c r="J10" s="60"/>
      <c r="K10" s="60"/>
      <c r="L10" s="60"/>
      <c r="M10" s="60"/>
      <c r="N10" s="60"/>
      <c r="O10" s="60"/>
      <c r="P10" s="60"/>
      <c r="Q10" s="60"/>
    </row>
    <row r="11" spans="2:17" ht="15.75" x14ac:dyDescent="0.25">
      <c r="B11" s="60"/>
      <c r="C11" s="61"/>
      <c r="D11" s="62" t="s">
        <v>28</v>
      </c>
      <c r="E11" s="62" t="s">
        <v>29</v>
      </c>
      <c r="F11" s="62" t="s">
        <v>30</v>
      </c>
      <c r="G11" s="62" t="s">
        <v>31</v>
      </c>
      <c r="H11" s="62" t="s">
        <v>32</v>
      </c>
      <c r="I11" s="62" t="s">
        <v>33</v>
      </c>
      <c r="J11" s="62" t="s">
        <v>34</v>
      </c>
      <c r="K11" s="62" t="s">
        <v>35</v>
      </c>
      <c r="L11" s="62" t="s">
        <v>36</v>
      </c>
      <c r="M11" s="62" t="s">
        <v>37</v>
      </c>
      <c r="N11" s="62" t="s">
        <v>68</v>
      </c>
      <c r="O11" s="60"/>
      <c r="P11" s="60"/>
      <c r="Q11" s="60"/>
    </row>
    <row r="12" spans="2:17" ht="20.25" hidden="1" customHeight="1" x14ac:dyDescent="0.25">
      <c r="B12" s="60"/>
      <c r="C12" s="61"/>
      <c r="D12" s="16" t="str">
        <f>LEFT($D$11,4)</f>
        <v>2025</v>
      </c>
      <c r="E12" s="16">
        <f t="shared" ref="E12:N12" si="0">+D12+1</f>
        <v>2026</v>
      </c>
      <c r="F12" s="16">
        <f t="shared" si="0"/>
        <v>2027</v>
      </c>
      <c r="G12" s="16">
        <f t="shared" si="0"/>
        <v>2028</v>
      </c>
      <c r="H12" s="16">
        <f t="shared" si="0"/>
        <v>2029</v>
      </c>
      <c r="I12" s="16">
        <f t="shared" si="0"/>
        <v>2030</v>
      </c>
      <c r="J12" s="16">
        <f t="shared" si="0"/>
        <v>2031</v>
      </c>
      <c r="K12" s="16">
        <f t="shared" si="0"/>
        <v>2032</v>
      </c>
      <c r="L12" s="16">
        <f t="shared" si="0"/>
        <v>2033</v>
      </c>
      <c r="M12" s="16">
        <f t="shared" si="0"/>
        <v>2034</v>
      </c>
      <c r="N12" s="16">
        <f t="shared" si="0"/>
        <v>2035</v>
      </c>
      <c r="O12" s="60"/>
      <c r="P12" s="60"/>
      <c r="Q12" s="60"/>
    </row>
    <row r="13" spans="2:17" ht="16.5" customHeight="1" x14ac:dyDescent="0.25">
      <c r="B13" s="83" t="s">
        <v>16</v>
      </c>
      <c r="C13" s="83"/>
      <c r="D13" s="44">
        <f>-'PDI Calculator'!F8</f>
        <v>0</v>
      </c>
      <c r="E13" s="44">
        <f>-'PDI Calculator'!G8</f>
        <v>0</v>
      </c>
      <c r="F13" s="44">
        <f>-'PDI Calculator'!H8</f>
        <v>0</v>
      </c>
      <c r="G13" s="44">
        <f>-'PDI Calculator'!I8</f>
        <v>0</v>
      </c>
      <c r="H13" s="44">
        <f>-'PDI Calculator'!J8</f>
        <v>0</v>
      </c>
      <c r="I13" s="44">
        <f>-'PDI Calculator'!K8</f>
        <v>0</v>
      </c>
      <c r="J13" s="44">
        <f>-'PDI Calculator'!L8</f>
        <v>0</v>
      </c>
      <c r="K13" s="44">
        <f>-'PDI Calculator'!M8</f>
        <v>0</v>
      </c>
      <c r="L13" s="44">
        <f>-'PDI Calculator'!N8</f>
        <v>0</v>
      </c>
      <c r="M13" s="44">
        <f>-'PDI Calculator'!O8</f>
        <v>0</v>
      </c>
      <c r="N13" s="44">
        <f>-'PDI Calculator'!P8</f>
        <v>0</v>
      </c>
      <c r="O13" s="60"/>
      <c r="P13" s="60"/>
      <c r="Q13" s="60"/>
    </row>
    <row r="14" spans="2:17" ht="5.25" customHeight="1" x14ac:dyDescent="0.25">
      <c r="B14" s="2"/>
      <c r="D14" s="13"/>
    </row>
    <row r="15" spans="2:17" ht="15" customHeight="1" x14ac:dyDescent="0.25">
      <c r="B15" s="83" t="s">
        <v>17</v>
      </c>
      <c r="C15" s="83"/>
      <c r="D15" s="44">
        <f>SUM(D35,D49)</f>
        <v>0</v>
      </c>
      <c r="E15" s="44">
        <f>SUM(E35,E49)</f>
        <v>0</v>
      </c>
      <c r="F15" s="44">
        <f t="shared" ref="F15:N15" si="1">SUM(F35,F49)</f>
        <v>0</v>
      </c>
      <c r="G15" s="44">
        <f t="shared" si="1"/>
        <v>0</v>
      </c>
      <c r="H15" s="44">
        <f t="shared" si="1"/>
        <v>0</v>
      </c>
      <c r="I15" s="44">
        <f t="shared" si="1"/>
        <v>0</v>
      </c>
      <c r="J15" s="44">
        <f t="shared" si="1"/>
        <v>0</v>
      </c>
      <c r="K15" s="44">
        <f t="shared" si="1"/>
        <v>0</v>
      </c>
      <c r="L15" s="44">
        <f t="shared" si="1"/>
        <v>0</v>
      </c>
      <c r="M15" s="44">
        <f t="shared" si="1"/>
        <v>0</v>
      </c>
      <c r="N15" s="44">
        <f t="shared" si="1"/>
        <v>0</v>
      </c>
    </row>
    <row r="16" spans="2:17" ht="15.75" x14ac:dyDescent="0.25">
      <c r="B16" s="83" t="s">
        <v>19</v>
      </c>
      <c r="C16" s="83"/>
      <c r="D16" s="44">
        <f t="shared" ref="D16:M16" si="2">+D63</f>
        <v>0</v>
      </c>
      <c r="E16" s="44">
        <f t="shared" si="2"/>
        <v>0</v>
      </c>
      <c r="F16" s="44">
        <f t="shared" si="2"/>
        <v>0</v>
      </c>
      <c r="G16" s="44">
        <f t="shared" si="2"/>
        <v>0</v>
      </c>
      <c r="H16" s="44">
        <f t="shared" si="2"/>
        <v>0</v>
      </c>
      <c r="I16" s="44">
        <f t="shared" si="2"/>
        <v>0</v>
      </c>
      <c r="J16" s="44">
        <f t="shared" si="2"/>
        <v>0</v>
      </c>
      <c r="K16" s="44">
        <f t="shared" si="2"/>
        <v>0</v>
      </c>
      <c r="L16" s="44">
        <f t="shared" si="2"/>
        <v>0</v>
      </c>
      <c r="M16" s="44">
        <f t="shared" si="2"/>
        <v>0</v>
      </c>
      <c r="N16" s="44">
        <f ca="1">+N63</f>
        <v>0</v>
      </c>
    </row>
    <row r="17" spans="2:31" ht="15.75" x14ac:dyDescent="0.25">
      <c r="B17" s="83" t="s">
        <v>38</v>
      </c>
      <c r="C17" s="83"/>
      <c r="D17" s="44">
        <f>SUM(D15:D16)</f>
        <v>0</v>
      </c>
      <c r="E17" s="44">
        <f t="shared" ref="E17:N17" si="3">SUM(E15:E16)</f>
        <v>0</v>
      </c>
      <c r="F17" s="44">
        <f t="shared" si="3"/>
        <v>0</v>
      </c>
      <c r="G17" s="44">
        <f t="shared" si="3"/>
        <v>0</v>
      </c>
      <c r="H17" s="44">
        <f t="shared" si="3"/>
        <v>0</v>
      </c>
      <c r="I17" s="44">
        <f t="shared" si="3"/>
        <v>0</v>
      </c>
      <c r="J17" s="44">
        <f t="shared" si="3"/>
        <v>0</v>
      </c>
      <c r="K17" s="44">
        <f t="shared" si="3"/>
        <v>0</v>
      </c>
      <c r="L17" s="44">
        <f t="shared" si="3"/>
        <v>0</v>
      </c>
      <c r="M17" s="44">
        <f t="shared" si="3"/>
        <v>0</v>
      </c>
      <c r="N17" s="44">
        <f t="shared" ca="1" si="3"/>
        <v>0</v>
      </c>
    </row>
    <row r="18" spans="2:31" ht="6" customHeight="1" x14ac:dyDescent="0.25"/>
    <row r="19" spans="2:31" ht="15.75" x14ac:dyDescent="0.25">
      <c r="B19" s="83" t="s">
        <v>20</v>
      </c>
      <c r="C19" s="83"/>
      <c r="D19" s="44">
        <f>$C$9*D16+C16*(1-$C$9)</f>
        <v>0</v>
      </c>
      <c r="E19" s="44">
        <f>$C$9*E16+D16*(1-$C$9)</f>
        <v>0</v>
      </c>
      <c r="F19" s="44">
        <f>$C$9*F16+E16*(1-$C$9)</f>
        <v>0</v>
      </c>
      <c r="G19" s="44">
        <f>$C$9*G16+F16*(1-$C$9)</f>
        <v>0</v>
      </c>
      <c r="H19" s="44">
        <f t="shared" ref="H19:L19" si="4">$C$9*H16+G16*(1-$C$9)</f>
        <v>0</v>
      </c>
      <c r="I19" s="44">
        <f t="shared" si="4"/>
        <v>0</v>
      </c>
      <c r="J19" s="44">
        <f t="shared" si="4"/>
        <v>0</v>
      </c>
      <c r="K19" s="44">
        <f t="shared" si="4"/>
        <v>0</v>
      </c>
      <c r="L19" s="44">
        <f t="shared" si="4"/>
        <v>0</v>
      </c>
      <c r="M19" s="44">
        <f t="shared" ref="M19" si="5">$C$9*M16+L16*(1-$C$9)</f>
        <v>0</v>
      </c>
      <c r="N19" s="44">
        <f t="shared" ref="N19" ca="1" si="6">$C$9*N16+M16*(1-$C$9)</f>
        <v>0</v>
      </c>
    </row>
    <row r="20" spans="2:31" ht="11.25" customHeight="1" x14ac:dyDescent="0.25"/>
    <row r="21" spans="2:31" ht="15.75" x14ac:dyDescent="0.25">
      <c r="B21" s="21" t="s">
        <v>39</v>
      </c>
      <c r="D21" s="56">
        <f>D81</f>
        <v>4.43</v>
      </c>
      <c r="E21" s="56">
        <f t="shared" ref="E21:G21" si="7">E81</f>
        <v>4.43</v>
      </c>
      <c r="F21" s="56">
        <f t="shared" si="7"/>
        <v>4.43</v>
      </c>
      <c r="G21" s="56">
        <f t="shared" si="7"/>
        <v>4.43</v>
      </c>
      <c r="H21" s="40">
        <f>IF($C$7=$C$81,H81,G21+($C$7-$G$21)*$C$8)</f>
        <v>4.45</v>
      </c>
      <c r="I21" s="56">
        <f t="shared" ref="I21:N21" si="8">IF($C$7=$C$81,I81,H21+($C$7-$G$21)*$C$8)</f>
        <v>4.47</v>
      </c>
      <c r="J21" s="56">
        <f t="shared" si="8"/>
        <v>4.49</v>
      </c>
      <c r="K21" s="56">
        <f t="shared" si="8"/>
        <v>4.51</v>
      </c>
      <c r="L21" s="56">
        <f t="shared" si="8"/>
        <v>4.53</v>
      </c>
      <c r="M21" s="40">
        <f t="shared" si="8"/>
        <v>4.55</v>
      </c>
      <c r="N21" s="56">
        <f t="shared" si="8"/>
        <v>4.57</v>
      </c>
      <c r="W21" s="5"/>
      <c r="X21" s="5"/>
      <c r="Y21" s="5"/>
      <c r="Z21" s="5"/>
      <c r="AA21" s="5"/>
      <c r="AB21" s="5"/>
      <c r="AC21" s="5"/>
      <c r="AD21" s="5"/>
      <c r="AE21" s="5"/>
    </row>
    <row r="22" spans="2:31" ht="10.5" customHeight="1" x14ac:dyDescent="0.25">
      <c r="D22" s="3"/>
      <c r="E22" s="3"/>
      <c r="F22" s="3"/>
      <c r="G22" s="3"/>
      <c r="H22" s="40"/>
      <c r="I22" s="40"/>
      <c r="J22" s="40"/>
      <c r="K22" s="40"/>
      <c r="L22" s="40"/>
      <c r="M22" s="40"/>
      <c r="N22" s="40"/>
    </row>
    <row r="23" spans="2:31" ht="15.75" x14ac:dyDescent="0.25">
      <c r="B23" s="39" t="s">
        <v>40</v>
      </c>
      <c r="D23" s="3"/>
      <c r="E23" s="3"/>
      <c r="F23" s="3"/>
      <c r="G23" s="3"/>
      <c r="H23" s="3"/>
      <c r="I23" s="3"/>
      <c r="J23" s="3"/>
      <c r="K23" s="3"/>
      <c r="L23" s="3"/>
      <c r="M23" s="3"/>
      <c r="N23" s="3"/>
      <c r="Q23" s="3"/>
    </row>
    <row r="24" spans="2:31" x14ac:dyDescent="0.25">
      <c r="B24" s="4" t="str">
        <f>$D$11</f>
        <v>2025-26</v>
      </c>
      <c r="D24" s="3">
        <f t="shared" ref="D24:N34" si="9">IF(D$11&lt;$B24,"",INDEX($D$13:$N$13,1,MATCH($B24,$D$11:$N$11,0)))</f>
        <v>0</v>
      </c>
      <c r="E24" s="3">
        <f t="shared" si="9"/>
        <v>0</v>
      </c>
      <c r="F24" s="3">
        <f t="shared" si="9"/>
        <v>0</v>
      </c>
      <c r="G24" s="3">
        <f t="shared" si="9"/>
        <v>0</v>
      </c>
      <c r="H24" s="3">
        <f t="shared" si="9"/>
        <v>0</v>
      </c>
      <c r="I24" s="3">
        <f t="shared" si="9"/>
        <v>0</v>
      </c>
      <c r="J24" s="3">
        <f t="shared" si="9"/>
        <v>0</v>
      </c>
      <c r="K24" s="3">
        <f t="shared" si="9"/>
        <v>0</v>
      </c>
      <c r="L24" s="3">
        <f t="shared" si="9"/>
        <v>0</v>
      </c>
      <c r="M24" s="3">
        <f t="shared" si="9"/>
        <v>0</v>
      </c>
      <c r="N24" s="3">
        <f t="shared" si="9"/>
        <v>0</v>
      </c>
      <c r="Q24" s="3"/>
    </row>
    <row r="25" spans="2:31" x14ac:dyDescent="0.25">
      <c r="B25" s="4" t="str">
        <f>$E$11</f>
        <v>2026-27</v>
      </c>
      <c r="D25" s="3" t="str">
        <f t="shared" si="9"/>
        <v/>
      </c>
      <c r="E25" s="3">
        <f t="shared" si="9"/>
        <v>0</v>
      </c>
      <c r="F25" s="3">
        <f t="shared" si="9"/>
        <v>0</v>
      </c>
      <c r="G25" s="3">
        <f t="shared" si="9"/>
        <v>0</v>
      </c>
      <c r="H25" s="3">
        <f t="shared" si="9"/>
        <v>0</v>
      </c>
      <c r="I25" s="3">
        <f t="shared" si="9"/>
        <v>0</v>
      </c>
      <c r="J25" s="3">
        <f t="shared" si="9"/>
        <v>0</v>
      </c>
      <c r="K25" s="3">
        <f t="shared" si="9"/>
        <v>0</v>
      </c>
      <c r="L25" s="3">
        <f t="shared" si="9"/>
        <v>0</v>
      </c>
      <c r="M25" s="3">
        <f t="shared" si="9"/>
        <v>0</v>
      </c>
      <c r="N25" s="3">
        <f t="shared" si="9"/>
        <v>0</v>
      </c>
      <c r="Q25" s="3"/>
    </row>
    <row r="26" spans="2:31" x14ac:dyDescent="0.25">
      <c r="B26" s="4" t="str">
        <f>$F$11</f>
        <v>2027-28</v>
      </c>
      <c r="D26" s="3" t="str">
        <f t="shared" si="9"/>
        <v/>
      </c>
      <c r="E26" s="3" t="str">
        <f t="shared" si="9"/>
        <v/>
      </c>
      <c r="F26" s="3">
        <f t="shared" si="9"/>
        <v>0</v>
      </c>
      <c r="G26" s="3">
        <f t="shared" si="9"/>
        <v>0</v>
      </c>
      <c r="H26" s="3">
        <f t="shared" si="9"/>
        <v>0</v>
      </c>
      <c r="I26" s="3">
        <f t="shared" si="9"/>
        <v>0</v>
      </c>
      <c r="J26" s="3">
        <f t="shared" si="9"/>
        <v>0</v>
      </c>
      <c r="K26" s="3">
        <f t="shared" si="9"/>
        <v>0</v>
      </c>
      <c r="L26" s="3">
        <f t="shared" si="9"/>
        <v>0</v>
      </c>
      <c r="M26" s="3">
        <f t="shared" si="9"/>
        <v>0</v>
      </c>
      <c r="N26" s="3">
        <f t="shared" si="9"/>
        <v>0</v>
      </c>
      <c r="Q26" s="3"/>
    </row>
    <row r="27" spans="2:31" x14ac:dyDescent="0.25">
      <c r="B27" s="4" t="str">
        <f>$G$11</f>
        <v>2028-29</v>
      </c>
      <c r="D27" s="3" t="str">
        <f t="shared" si="9"/>
        <v/>
      </c>
      <c r="E27" s="3" t="str">
        <f t="shared" si="9"/>
        <v/>
      </c>
      <c r="F27" s="3" t="str">
        <f t="shared" si="9"/>
        <v/>
      </c>
      <c r="G27" s="3">
        <f t="shared" si="9"/>
        <v>0</v>
      </c>
      <c r="H27" s="3">
        <f t="shared" si="9"/>
        <v>0</v>
      </c>
      <c r="I27" s="3">
        <f t="shared" si="9"/>
        <v>0</v>
      </c>
      <c r="J27" s="3">
        <f t="shared" si="9"/>
        <v>0</v>
      </c>
      <c r="K27" s="3">
        <f t="shared" si="9"/>
        <v>0</v>
      </c>
      <c r="L27" s="3">
        <f t="shared" si="9"/>
        <v>0</v>
      </c>
      <c r="M27" s="3">
        <f t="shared" si="9"/>
        <v>0</v>
      </c>
      <c r="N27" s="3">
        <f t="shared" si="9"/>
        <v>0</v>
      </c>
      <c r="Q27" s="3"/>
    </row>
    <row r="28" spans="2:31" x14ac:dyDescent="0.25">
      <c r="B28" s="4" t="str">
        <f>$H$11</f>
        <v>2029-30</v>
      </c>
      <c r="D28" s="3" t="str">
        <f t="shared" si="9"/>
        <v/>
      </c>
      <c r="E28" s="3" t="str">
        <f t="shared" si="9"/>
        <v/>
      </c>
      <c r="F28" s="3" t="str">
        <f t="shared" si="9"/>
        <v/>
      </c>
      <c r="G28" s="3" t="str">
        <f t="shared" si="9"/>
        <v/>
      </c>
      <c r="H28" s="3">
        <f t="shared" si="9"/>
        <v>0</v>
      </c>
      <c r="I28" s="3">
        <f t="shared" si="9"/>
        <v>0</v>
      </c>
      <c r="J28" s="3">
        <f t="shared" si="9"/>
        <v>0</v>
      </c>
      <c r="K28" s="3">
        <f t="shared" si="9"/>
        <v>0</v>
      </c>
      <c r="L28" s="3">
        <f t="shared" si="9"/>
        <v>0</v>
      </c>
      <c r="M28" s="3">
        <f t="shared" si="9"/>
        <v>0</v>
      </c>
      <c r="N28" s="3">
        <f t="shared" si="9"/>
        <v>0</v>
      </c>
      <c r="Q28" s="3"/>
    </row>
    <row r="29" spans="2:31" x14ac:dyDescent="0.25">
      <c r="B29" s="4" t="str">
        <f>$I$11</f>
        <v>2030-31</v>
      </c>
      <c r="D29" s="3" t="str">
        <f t="shared" si="9"/>
        <v/>
      </c>
      <c r="E29" s="3" t="str">
        <f t="shared" si="9"/>
        <v/>
      </c>
      <c r="F29" s="3" t="str">
        <f t="shared" si="9"/>
        <v/>
      </c>
      <c r="G29" s="3" t="str">
        <f t="shared" si="9"/>
        <v/>
      </c>
      <c r="H29" s="3" t="str">
        <f t="shared" si="9"/>
        <v/>
      </c>
      <c r="I29" s="3">
        <f t="shared" si="9"/>
        <v>0</v>
      </c>
      <c r="J29" s="3">
        <f t="shared" si="9"/>
        <v>0</v>
      </c>
      <c r="K29" s="3">
        <f t="shared" si="9"/>
        <v>0</v>
      </c>
      <c r="L29" s="3">
        <f t="shared" si="9"/>
        <v>0</v>
      </c>
      <c r="M29" s="3">
        <f t="shared" si="9"/>
        <v>0</v>
      </c>
      <c r="N29" s="3">
        <f t="shared" si="9"/>
        <v>0</v>
      </c>
      <c r="Q29" s="3"/>
    </row>
    <row r="30" spans="2:31" x14ac:dyDescent="0.25">
      <c r="B30" s="4" t="str">
        <f>$J$11</f>
        <v>2031-32</v>
      </c>
      <c r="D30" s="3" t="str">
        <f t="shared" si="9"/>
        <v/>
      </c>
      <c r="E30" s="3" t="str">
        <f t="shared" si="9"/>
        <v/>
      </c>
      <c r="F30" s="3" t="str">
        <f t="shared" si="9"/>
        <v/>
      </c>
      <c r="G30" s="3" t="str">
        <f t="shared" si="9"/>
        <v/>
      </c>
      <c r="H30" s="3" t="str">
        <f t="shared" si="9"/>
        <v/>
      </c>
      <c r="I30" s="3" t="str">
        <f t="shared" si="9"/>
        <v/>
      </c>
      <c r="J30" s="3">
        <f t="shared" si="9"/>
        <v>0</v>
      </c>
      <c r="K30" s="3">
        <f t="shared" si="9"/>
        <v>0</v>
      </c>
      <c r="L30" s="3">
        <f t="shared" si="9"/>
        <v>0</v>
      </c>
      <c r="M30" s="3">
        <f t="shared" si="9"/>
        <v>0</v>
      </c>
      <c r="N30" s="3">
        <f t="shared" si="9"/>
        <v>0</v>
      </c>
      <c r="Q30" s="3"/>
    </row>
    <row r="31" spans="2:31" x14ac:dyDescent="0.25">
      <c r="B31" s="4" t="str">
        <f>$K$11</f>
        <v>2032-33</v>
      </c>
      <c r="D31" s="3" t="str">
        <f t="shared" si="9"/>
        <v/>
      </c>
      <c r="E31" s="3" t="str">
        <f t="shared" si="9"/>
        <v/>
      </c>
      <c r="F31" s="3" t="str">
        <f t="shared" si="9"/>
        <v/>
      </c>
      <c r="G31" s="3" t="str">
        <f t="shared" si="9"/>
        <v/>
      </c>
      <c r="H31" s="3" t="str">
        <f t="shared" si="9"/>
        <v/>
      </c>
      <c r="I31" s="3" t="str">
        <f t="shared" si="9"/>
        <v/>
      </c>
      <c r="J31" s="3" t="str">
        <f t="shared" si="9"/>
        <v/>
      </c>
      <c r="K31" s="3">
        <f t="shared" si="9"/>
        <v>0</v>
      </c>
      <c r="L31" s="3">
        <f t="shared" si="9"/>
        <v>0</v>
      </c>
      <c r="M31" s="3">
        <f t="shared" si="9"/>
        <v>0</v>
      </c>
      <c r="N31" s="3">
        <f t="shared" si="9"/>
        <v>0</v>
      </c>
      <c r="Q31" s="3"/>
    </row>
    <row r="32" spans="2:31" x14ac:dyDescent="0.25">
      <c r="B32" s="4" t="str">
        <f>$L$11</f>
        <v>2033-34</v>
      </c>
      <c r="D32" s="3" t="str">
        <f t="shared" si="9"/>
        <v/>
      </c>
      <c r="E32" s="3" t="str">
        <f t="shared" si="9"/>
        <v/>
      </c>
      <c r="F32" s="3" t="str">
        <f t="shared" si="9"/>
        <v/>
      </c>
      <c r="G32" s="3" t="str">
        <f t="shared" si="9"/>
        <v/>
      </c>
      <c r="H32" s="3" t="str">
        <f t="shared" si="9"/>
        <v/>
      </c>
      <c r="I32" s="3" t="str">
        <f t="shared" si="9"/>
        <v/>
      </c>
      <c r="J32" s="3" t="str">
        <f t="shared" si="9"/>
        <v/>
      </c>
      <c r="K32" s="3" t="str">
        <f t="shared" si="9"/>
        <v/>
      </c>
      <c r="L32" s="3">
        <f t="shared" si="9"/>
        <v>0</v>
      </c>
      <c r="M32" s="3">
        <f t="shared" si="9"/>
        <v>0</v>
      </c>
      <c r="N32" s="3">
        <f t="shared" si="9"/>
        <v>0</v>
      </c>
      <c r="Q32" s="3"/>
    </row>
    <row r="33" spans="2:17" x14ac:dyDescent="0.25">
      <c r="B33" s="4" t="str">
        <f>$M$11</f>
        <v>2034-35</v>
      </c>
      <c r="D33" s="3" t="str">
        <f t="shared" si="9"/>
        <v/>
      </c>
      <c r="E33" s="3" t="str">
        <f t="shared" si="9"/>
        <v/>
      </c>
      <c r="F33" s="3" t="str">
        <f t="shared" si="9"/>
        <v/>
      </c>
      <c r="G33" s="3" t="str">
        <f t="shared" si="9"/>
        <v/>
      </c>
      <c r="H33" s="3" t="str">
        <f t="shared" si="9"/>
        <v/>
      </c>
      <c r="I33" s="3" t="str">
        <f t="shared" si="9"/>
        <v/>
      </c>
      <c r="J33" s="3" t="str">
        <f t="shared" si="9"/>
        <v/>
      </c>
      <c r="K33" s="3" t="str">
        <f t="shared" si="9"/>
        <v/>
      </c>
      <c r="L33" s="3" t="str">
        <f t="shared" si="9"/>
        <v/>
      </c>
      <c r="M33" s="3">
        <f t="shared" si="9"/>
        <v>0</v>
      </c>
      <c r="N33" s="3">
        <f t="shared" si="9"/>
        <v>0</v>
      </c>
      <c r="Q33" s="3"/>
    </row>
    <row r="34" spans="2:17" x14ac:dyDescent="0.25">
      <c r="B34" s="4" t="str">
        <f>$N$11</f>
        <v>2035-36</v>
      </c>
      <c r="D34" s="3" t="str">
        <f t="shared" si="9"/>
        <v/>
      </c>
      <c r="E34" s="3" t="str">
        <f t="shared" si="9"/>
        <v/>
      </c>
      <c r="F34" s="3" t="str">
        <f t="shared" si="9"/>
        <v/>
      </c>
      <c r="G34" s="3" t="str">
        <f t="shared" si="9"/>
        <v/>
      </c>
      <c r="H34" s="3" t="str">
        <f t="shared" si="9"/>
        <v/>
      </c>
      <c r="I34" s="3" t="str">
        <f t="shared" si="9"/>
        <v/>
      </c>
      <c r="J34" s="3" t="str">
        <f t="shared" si="9"/>
        <v/>
      </c>
      <c r="K34" s="3" t="str">
        <f t="shared" si="9"/>
        <v/>
      </c>
      <c r="L34" s="3" t="str">
        <f t="shared" si="9"/>
        <v/>
      </c>
      <c r="M34" s="3" t="str">
        <f t="shared" si="9"/>
        <v/>
      </c>
      <c r="N34" s="3">
        <f t="shared" si="9"/>
        <v>0</v>
      </c>
      <c r="Q34" s="3"/>
    </row>
    <row r="35" spans="2:17" x14ac:dyDescent="0.25">
      <c r="B35" s="2" t="s">
        <v>41</v>
      </c>
      <c r="D35" s="6">
        <f t="shared" ref="D35:N35" si="10">SUM(D24:D34)</f>
        <v>0</v>
      </c>
      <c r="E35" s="53">
        <f t="shared" si="10"/>
        <v>0</v>
      </c>
      <c r="F35" s="53">
        <f>SUM(F24:F34)</f>
        <v>0</v>
      </c>
      <c r="G35" s="53">
        <f t="shared" si="10"/>
        <v>0</v>
      </c>
      <c r="H35" s="53">
        <f t="shared" si="10"/>
        <v>0</v>
      </c>
      <c r="I35" s="53">
        <f t="shared" si="10"/>
        <v>0</v>
      </c>
      <c r="J35" s="53">
        <f t="shared" si="10"/>
        <v>0</v>
      </c>
      <c r="K35" s="53">
        <f t="shared" si="10"/>
        <v>0</v>
      </c>
      <c r="L35" s="53">
        <f t="shared" si="10"/>
        <v>0</v>
      </c>
      <c r="M35" s="53">
        <f t="shared" si="10"/>
        <v>0</v>
      </c>
      <c r="N35" s="53">
        <f t="shared" si="10"/>
        <v>0</v>
      </c>
      <c r="Q35" s="6"/>
    </row>
    <row r="36" spans="2:17" x14ac:dyDescent="0.25">
      <c r="D36" s="3"/>
      <c r="E36" s="3"/>
      <c r="F36" s="3"/>
      <c r="G36" s="3"/>
      <c r="H36" s="3"/>
      <c r="I36" s="3"/>
      <c r="J36" s="3"/>
      <c r="K36" s="3"/>
      <c r="L36" s="3"/>
      <c r="M36" s="3"/>
      <c r="N36" s="3"/>
      <c r="O36" s="3"/>
      <c r="P36" s="3"/>
      <c r="Q36" s="3"/>
    </row>
    <row r="37" spans="2:17" ht="15.75" x14ac:dyDescent="0.25">
      <c r="B37" s="39" t="s">
        <v>42</v>
      </c>
      <c r="D37" s="3"/>
      <c r="E37" s="3"/>
      <c r="F37" s="3"/>
      <c r="G37" s="3"/>
      <c r="H37" s="3"/>
      <c r="I37" s="3"/>
      <c r="J37" s="3"/>
      <c r="K37" s="3"/>
      <c r="L37" s="3"/>
      <c r="M37" s="3"/>
      <c r="N37" s="3"/>
      <c r="O37" s="3"/>
      <c r="P37" s="3"/>
      <c r="Q37" s="3"/>
    </row>
    <row r="38" spans="2:17" x14ac:dyDescent="0.25">
      <c r="B38" s="4" t="str">
        <f>$D$11</f>
        <v>2025-26</v>
      </c>
      <c r="D38" s="40">
        <f t="shared" ref="D38:N38" si="11">IF($B38&gt;D$11,"",IF($B38=D$11,SUM(C$52:C$62),C38))</f>
        <v>0</v>
      </c>
      <c r="E38" s="40">
        <f t="shared" si="11"/>
        <v>0</v>
      </c>
      <c r="F38" s="40">
        <f t="shared" si="11"/>
        <v>0</v>
      </c>
      <c r="G38" s="40">
        <f t="shared" si="11"/>
        <v>0</v>
      </c>
      <c r="H38" s="40">
        <f t="shared" si="11"/>
        <v>0</v>
      </c>
      <c r="I38" s="40">
        <f t="shared" si="11"/>
        <v>0</v>
      </c>
      <c r="J38" s="40">
        <f t="shared" si="11"/>
        <v>0</v>
      </c>
      <c r="K38" s="40">
        <f t="shared" si="11"/>
        <v>0</v>
      </c>
      <c r="L38" s="40">
        <f t="shared" si="11"/>
        <v>0</v>
      </c>
      <c r="M38" s="40">
        <f t="shared" si="11"/>
        <v>0</v>
      </c>
      <c r="N38" s="40">
        <f t="shared" si="11"/>
        <v>0</v>
      </c>
      <c r="Q38" s="7"/>
    </row>
    <row r="39" spans="2:17" x14ac:dyDescent="0.25">
      <c r="B39" s="4" t="str">
        <f>$E$11</f>
        <v>2026-27</v>
      </c>
      <c r="D39" s="40" t="str">
        <f t="shared" ref="D39:N39" si="12">IF($B39&gt;D$11,"",IF($B39=D$11,SUM(C$52:C$62),C39))</f>
        <v/>
      </c>
      <c r="E39" s="40">
        <f t="shared" si="12"/>
        <v>0</v>
      </c>
      <c r="F39" s="40">
        <f t="shared" si="12"/>
        <v>0</v>
      </c>
      <c r="G39" s="40">
        <f t="shared" si="12"/>
        <v>0</v>
      </c>
      <c r="H39" s="40">
        <f t="shared" si="12"/>
        <v>0</v>
      </c>
      <c r="I39" s="40">
        <f t="shared" si="12"/>
        <v>0</v>
      </c>
      <c r="J39" s="40">
        <f t="shared" si="12"/>
        <v>0</v>
      </c>
      <c r="K39" s="40">
        <f t="shared" si="12"/>
        <v>0</v>
      </c>
      <c r="L39" s="40">
        <f t="shared" si="12"/>
        <v>0</v>
      </c>
      <c r="M39" s="40">
        <f t="shared" si="12"/>
        <v>0</v>
      </c>
      <c r="N39" s="40">
        <f t="shared" si="12"/>
        <v>0</v>
      </c>
      <c r="Q39" s="7"/>
    </row>
    <row r="40" spans="2:17" x14ac:dyDescent="0.25">
      <c r="B40" s="4" t="str">
        <f>$F$11</f>
        <v>2027-28</v>
      </c>
      <c r="D40" s="40" t="str">
        <f t="shared" ref="D40:N40" si="13">IF($B40&gt;D$11,"",IF($B40=D$11,SUM(C$52:C$62),C40))</f>
        <v/>
      </c>
      <c r="E40" s="40" t="str">
        <f t="shared" si="13"/>
        <v/>
      </c>
      <c r="F40" s="40">
        <f t="shared" si="13"/>
        <v>0</v>
      </c>
      <c r="G40" s="40">
        <f t="shared" si="13"/>
        <v>0</v>
      </c>
      <c r="H40" s="40">
        <f t="shared" si="13"/>
        <v>0</v>
      </c>
      <c r="I40" s="40">
        <f t="shared" si="13"/>
        <v>0</v>
      </c>
      <c r="J40" s="40">
        <f t="shared" si="13"/>
        <v>0</v>
      </c>
      <c r="K40" s="40">
        <f t="shared" si="13"/>
        <v>0</v>
      </c>
      <c r="L40" s="40">
        <f t="shared" si="13"/>
        <v>0</v>
      </c>
      <c r="M40" s="40">
        <f t="shared" si="13"/>
        <v>0</v>
      </c>
      <c r="N40" s="40">
        <f t="shared" si="13"/>
        <v>0</v>
      </c>
      <c r="Q40" s="7"/>
    </row>
    <row r="41" spans="2:17" x14ac:dyDescent="0.25">
      <c r="B41" s="4" t="str">
        <f>$G$11</f>
        <v>2028-29</v>
      </c>
      <c r="D41" s="40" t="str">
        <f t="shared" ref="D41:N41" si="14">IF($B41&gt;D$11,"",IF($B41=D$11,SUM(C$52:C$62),C41))</f>
        <v/>
      </c>
      <c r="E41" s="40" t="str">
        <f t="shared" si="14"/>
        <v/>
      </c>
      <c r="F41" s="40" t="str">
        <f t="shared" si="14"/>
        <v/>
      </c>
      <c r="G41" s="40">
        <f t="shared" si="14"/>
        <v>0</v>
      </c>
      <c r="H41" s="40">
        <f t="shared" si="14"/>
        <v>0</v>
      </c>
      <c r="I41" s="40">
        <f t="shared" si="14"/>
        <v>0</v>
      </c>
      <c r="J41" s="40">
        <f t="shared" si="14"/>
        <v>0</v>
      </c>
      <c r="K41" s="40">
        <f t="shared" si="14"/>
        <v>0</v>
      </c>
      <c r="L41" s="40">
        <f t="shared" si="14"/>
        <v>0</v>
      </c>
      <c r="M41" s="40">
        <f t="shared" si="14"/>
        <v>0</v>
      </c>
      <c r="N41" s="40">
        <f t="shared" si="14"/>
        <v>0</v>
      </c>
      <c r="Q41" s="7"/>
    </row>
    <row r="42" spans="2:17" x14ac:dyDescent="0.25">
      <c r="B42" s="4" t="str">
        <f>$H$11</f>
        <v>2029-30</v>
      </c>
      <c r="D42" s="40" t="str">
        <f t="shared" ref="D42:N42" si="15">IF($B42&gt;D$11,"",IF($B42=D$11,SUM(C$52:C$62),C42))</f>
        <v/>
      </c>
      <c r="E42" s="40" t="str">
        <f t="shared" si="15"/>
        <v/>
      </c>
      <c r="F42" s="40" t="str">
        <f t="shared" si="15"/>
        <v/>
      </c>
      <c r="G42" s="40" t="str">
        <f t="shared" si="15"/>
        <v/>
      </c>
      <c r="H42" s="40">
        <f t="shared" si="15"/>
        <v>0</v>
      </c>
      <c r="I42" s="40">
        <f t="shared" si="15"/>
        <v>0</v>
      </c>
      <c r="J42" s="40">
        <f t="shared" si="15"/>
        <v>0</v>
      </c>
      <c r="K42" s="40">
        <f t="shared" si="15"/>
        <v>0</v>
      </c>
      <c r="L42" s="40">
        <f t="shared" si="15"/>
        <v>0</v>
      </c>
      <c r="M42" s="40">
        <f t="shared" si="15"/>
        <v>0</v>
      </c>
      <c r="N42" s="40">
        <f t="shared" si="15"/>
        <v>0</v>
      </c>
      <c r="Q42" s="7"/>
    </row>
    <row r="43" spans="2:17" x14ac:dyDescent="0.25">
      <c r="B43" s="4" t="str">
        <f>$I$11</f>
        <v>2030-31</v>
      </c>
      <c r="D43" s="40" t="str">
        <f t="shared" ref="D43:N43" si="16">IF($B43&gt;D$11,"",IF($B43=D$11,SUM(C$52:C$62),C43))</f>
        <v/>
      </c>
      <c r="E43" s="40" t="str">
        <f t="shared" si="16"/>
        <v/>
      </c>
      <c r="F43" s="40" t="str">
        <f t="shared" si="16"/>
        <v/>
      </c>
      <c r="G43" s="40" t="str">
        <f t="shared" si="16"/>
        <v/>
      </c>
      <c r="H43" s="40" t="str">
        <f t="shared" si="16"/>
        <v/>
      </c>
      <c r="I43" s="40">
        <f t="shared" si="16"/>
        <v>0</v>
      </c>
      <c r="J43" s="40">
        <f t="shared" si="16"/>
        <v>0</v>
      </c>
      <c r="K43" s="40">
        <f t="shared" si="16"/>
        <v>0</v>
      </c>
      <c r="L43" s="40">
        <f t="shared" si="16"/>
        <v>0</v>
      </c>
      <c r="M43" s="40">
        <f t="shared" si="16"/>
        <v>0</v>
      </c>
      <c r="N43" s="40">
        <f t="shared" si="16"/>
        <v>0</v>
      </c>
      <c r="Q43" s="7"/>
    </row>
    <row r="44" spans="2:17" x14ac:dyDescent="0.25">
      <c r="B44" s="4" t="str">
        <f>$J$11</f>
        <v>2031-32</v>
      </c>
      <c r="D44" s="40" t="str">
        <f t="shared" ref="D44:N44" si="17">IF($B44&gt;D$11,"",IF($B44=D$11,SUM(C$52:C$62),C44))</f>
        <v/>
      </c>
      <c r="E44" s="40" t="str">
        <f t="shared" si="17"/>
        <v/>
      </c>
      <c r="F44" s="40" t="str">
        <f t="shared" si="17"/>
        <v/>
      </c>
      <c r="G44" s="40" t="str">
        <f t="shared" si="17"/>
        <v/>
      </c>
      <c r="H44" s="40" t="str">
        <f t="shared" si="17"/>
        <v/>
      </c>
      <c r="I44" s="40" t="str">
        <f t="shared" si="17"/>
        <v/>
      </c>
      <c r="J44" s="40">
        <f t="shared" si="17"/>
        <v>0</v>
      </c>
      <c r="K44" s="40">
        <f t="shared" si="17"/>
        <v>0</v>
      </c>
      <c r="L44" s="40">
        <f t="shared" si="17"/>
        <v>0</v>
      </c>
      <c r="M44" s="40">
        <f t="shared" si="17"/>
        <v>0</v>
      </c>
      <c r="N44" s="40">
        <f t="shared" si="17"/>
        <v>0</v>
      </c>
      <c r="Q44" s="7"/>
    </row>
    <row r="45" spans="2:17" x14ac:dyDescent="0.25">
      <c r="B45" s="4" t="str">
        <f>$K$11</f>
        <v>2032-33</v>
      </c>
      <c r="D45" s="40" t="str">
        <f t="shared" ref="D45:N45" si="18">IF($B45&gt;D$11,"",IF($B45=D$11,SUM(C$52:C$62),C45))</f>
        <v/>
      </c>
      <c r="E45" s="40" t="str">
        <f t="shared" si="18"/>
        <v/>
      </c>
      <c r="F45" s="40" t="str">
        <f t="shared" si="18"/>
        <v/>
      </c>
      <c r="G45" s="40" t="str">
        <f t="shared" si="18"/>
        <v/>
      </c>
      <c r="H45" s="40" t="str">
        <f t="shared" si="18"/>
        <v/>
      </c>
      <c r="I45" s="40" t="str">
        <f t="shared" si="18"/>
        <v/>
      </c>
      <c r="J45" s="40" t="str">
        <f t="shared" si="18"/>
        <v/>
      </c>
      <c r="K45" s="40">
        <f t="shared" si="18"/>
        <v>0</v>
      </c>
      <c r="L45" s="40">
        <f t="shared" si="18"/>
        <v>0</v>
      </c>
      <c r="M45" s="40">
        <f t="shared" si="18"/>
        <v>0</v>
      </c>
      <c r="N45" s="40">
        <f t="shared" si="18"/>
        <v>0</v>
      </c>
      <c r="Q45" s="7"/>
    </row>
    <row r="46" spans="2:17" x14ac:dyDescent="0.25">
      <c r="B46" s="4" t="str">
        <f>$L$11</f>
        <v>2033-34</v>
      </c>
      <c r="D46" s="40" t="str">
        <f t="shared" ref="D46:N46" si="19">IF($B46&gt;D$11,"",IF($B46=D$11,SUM(C$52:C$62),C46))</f>
        <v/>
      </c>
      <c r="E46" s="40" t="str">
        <f t="shared" si="19"/>
        <v/>
      </c>
      <c r="F46" s="40" t="str">
        <f t="shared" si="19"/>
        <v/>
      </c>
      <c r="G46" s="40" t="str">
        <f t="shared" si="19"/>
        <v/>
      </c>
      <c r="H46" s="40" t="str">
        <f t="shared" si="19"/>
        <v/>
      </c>
      <c r="I46" s="40" t="str">
        <f t="shared" si="19"/>
        <v/>
      </c>
      <c r="J46" s="40" t="str">
        <f t="shared" si="19"/>
        <v/>
      </c>
      <c r="K46" s="40" t="str">
        <f t="shared" si="19"/>
        <v/>
      </c>
      <c r="L46" s="40">
        <f t="shared" si="19"/>
        <v>0</v>
      </c>
      <c r="M46" s="40">
        <f t="shared" si="19"/>
        <v>0</v>
      </c>
      <c r="N46" s="40">
        <f t="shared" si="19"/>
        <v>0</v>
      </c>
      <c r="Q46" s="7"/>
    </row>
    <row r="47" spans="2:17" x14ac:dyDescent="0.25">
      <c r="B47" s="4" t="str">
        <f>$M$11</f>
        <v>2034-35</v>
      </c>
      <c r="D47" s="40" t="str">
        <f t="shared" ref="D47:N47" si="20">IF($B47&gt;D$11,"",IF($B47=D$11,SUM(C$52:C$62),C47))</f>
        <v/>
      </c>
      <c r="E47" s="40" t="str">
        <f t="shared" si="20"/>
        <v/>
      </c>
      <c r="F47" s="40" t="str">
        <f t="shared" si="20"/>
        <v/>
      </c>
      <c r="G47" s="40" t="str">
        <f t="shared" si="20"/>
        <v/>
      </c>
      <c r="H47" s="40" t="str">
        <f t="shared" si="20"/>
        <v/>
      </c>
      <c r="I47" s="40" t="str">
        <f t="shared" si="20"/>
        <v/>
      </c>
      <c r="J47" s="40" t="str">
        <f t="shared" si="20"/>
        <v/>
      </c>
      <c r="K47" s="40" t="str">
        <f t="shared" si="20"/>
        <v/>
      </c>
      <c r="L47" s="40" t="str">
        <f t="shared" si="20"/>
        <v/>
      </c>
      <c r="M47" s="40">
        <f t="shared" si="20"/>
        <v>0</v>
      </c>
      <c r="N47" s="40">
        <f t="shared" si="20"/>
        <v>0</v>
      </c>
      <c r="Q47" s="7"/>
    </row>
    <row r="48" spans="2:17" x14ac:dyDescent="0.25">
      <c r="B48" s="4" t="str">
        <f>$N$11</f>
        <v>2035-36</v>
      </c>
      <c r="D48" s="40" t="str">
        <f t="shared" ref="D48:N48" si="21">IF($B48&gt;D$11,"",IF($B48=D$11,SUM(C$52:C$62),C48))</f>
        <v/>
      </c>
      <c r="E48" s="40" t="str">
        <f t="shared" si="21"/>
        <v/>
      </c>
      <c r="F48" s="40" t="str">
        <f t="shared" si="21"/>
        <v/>
      </c>
      <c r="G48" s="40" t="str">
        <f t="shared" si="21"/>
        <v/>
      </c>
      <c r="H48" s="40" t="str">
        <f t="shared" si="21"/>
        <v/>
      </c>
      <c r="I48" s="40" t="str">
        <f t="shared" si="21"/>
        <v/>
      </c>
      <c r="J48" s="40" t="str">
        <f t="shared" si="21"/>
        <v/>
      </c>
      <c r="K48" s="40" t="str">
        <f t="shared" si="21"/>
        <v/>
      </c>
      <c r="L48" s="40" t="str">
        <f t="shared" si="21"/>
        <v/>
      </c>
      <c r="M48" s="40" t="str">
        <f t="shared" si="21"/>
        <v/>
      </c>
      <c r="N48" s="40">
        <f t="shared" si="21"/>
        <v>0</v>
      </c>
      <c r="Q48" s="7"/>
    </row>
    <row r="49" spans="2:17" x14ac:dyDescent="0.25">
      <c r="B49" s="2" t="s">
        <v>41</v>
      </c>
      <c r="D49" s="54">
        <f t="shared" ref="D49:N49" si="22">SUM(D38:D48)</f>
        <v>0</v>
      </c>
      <c r="E49" s="54">
        <f t="shared" si="22"/>
        <v>0</v>
      </c>
      <c r="F49" s="54">
        <f t="shared" si="22"/>
        <v>0</v>
      </c>
      <c r="G49" s="54">
        <f t="shared" si="22"/>
        <v>0</v>
      </c>
      <c r="H49" s="54">
        <f t="shared" si="22"/>
        <v>0</v>
      </c>
      <c r="I49" s="54">
        <f t="shared" si="22"/>
        <v>0</v>
      </c>
      <c r="J49" s="54">
        <f t="shared" si="22"/>
        <v>0</v>
      </c>
      <c r="K49" s="54">
        <f t="shared" si="22"/>
        <v>0</v>
      </c>
      <c r="L49" s="54">
        <f t="shared" si="22"/>
        <v>0</v>
      </c>
      <c r="M49" s="54">
        <f t="shared" si="22"/>
        <v>0</v>
      </c>
      <c r="N49" s="54">
        <f t="shared" si="22"/>
        <v>0</v>
      </c>
      <c r="Q49" s="8"/>
    </row>
    <row r="50" spans="2:17" x14ac:dyDescent="0.25">
      <c r="D50" s="3"/>
      <c r="E50" s="3"/>
      <c r="F50" s="3"/>
      <c r="G50" s="3"/>
      <c r="H50" s="3"/>
      <c r="I50" s="3"/>
      <c r="J50" s="3"/>
      <c r="K50" s="3"/>
      <c r="L50" s="3"/>
      <c r="M50" s="3"/>
      <c r="N50" s="3"/>
      <c r="O50" s="3"/>
      <c r="P50" s="3"/>
      <c r="Q50" s="3"/>
    </row>
    <row r="51" spans="2:17" ht="15.75" x14ac:dyDescent="0.25">
      <c r="B51" s="39" t="s">
        <v>43</v>
      </c>
      <c r="D51" s="3"/>
      <c r="E51" s="3"/>
      <c r="F51" s="3"/>
      <c r="G51" s="3"/>
      <c r="H51" s="3"/>
      <c r="I51" s="3"/>
      <c r="J51" s="3"/>
      <c r="K51" s="3"/>
      <c r="L51" s="3"/>
      <c r="M51" s="3"/>
      <c r="N51" s="3"/>
      <c r="O51" s="3"/>
      <c r="P51" s="3"/>
      <c r="Q51" s="3"/>
    </row>
    <row r="52" spans="2:17" x14ac:dyDescent="0.25">
      <c r="B52" s="4" t="str">
        <f>$D$11</f>
        <v>2025-26</v>
      </c>
      <c r="D52" s="41">
        <f t="shared" ref="D52:N52" si="23">IF(D$11&lt;$B67,"",INDEX($E$67:$N$77,MATCH($B67,$B$67:$B$77,0),MATCH(INT((D$12-$C67)/$D67),$E$65:$N$65,0))*(D38+D24))</f>
        <v>0</v>
      </c>
      <c r="E52" s="41">
        <f t="shared" si="23"/>
        <v>0</v>
      </c>
      <c r="F52" s="41">
        <f t="shared" si="23"/>
        <v>0</v>
      </c>
      <c r="G52" s="41">
        <f t="shared" si="23"/>
        <v>0</v>
      </c>
      <c r="H52" s="41">
        <f t="shared" si="23"/>
        <v>0</v>
      </c>
      <c r="I52" s="41">
        <f t="shared" si="23"/>
        <v>0</v>
      </c>
      <c r="J52" s="41">
        <f t="shared" si="23"/>
        <v>0</v>
      </c>
      <c r="K52" s="41">
        <f t="shared" si="23"/>
        <v>0</v>
      </c>
      <c r="L52" s="41">
        <f t="shared" si="23"/>
        <v>0</v>
      </c>
      <c r="M52" s="41">
        <f t="shared" si="23"/>
        <v>0</v>
      </c>
      <c r="N52" s="41">
        <f t="shared" ca="1" si="23"/>
        <v>0</v>
      </c>
      <c r="Q52" s="3"/>
    </row>
    <row r="53" spans="2:17" x14ac:dyDescent="0.25">
      <c r="B53" s="4" t="str">
        <f>$E$11</f>
        <v>2026-27</v>
      </c>
      <c r="D53" s="41" t="str">
        <f t="shared" ref="D53:N53" si="24">IF(D$11&lt;$B68,"",INDEX($E$67:$N$77,MATCH($B68,$B$67:$B$77,0),MATCH(INT((D$12-$C68)/$D68),$E$65:$N$65,0))*(D39+D25))</f>
        <v/>
      </c>
      <c r="E53" s="41">
        <f t="shared" si="24"/>
        <v>0</v>
      </c>
      <c r="F53" s="41">
        <f t="shared" si="24"/>
        <v>0</v>
      </c>
      <c r="G53" s="41">
        <f t="shared" si="24"/>
        <v>0</v>
      </c>
      <c r="H53" s="41">
        <f t="shared" si="24"/>
        <v>0</v>
      </c>
      <c r="I53" s="41">
        <f t="shared" si="24"/>
        <v>0</v>
      </c>
      <c r="J53" s="41">
        <f t="shared" si="24"/>
        <v>0</v>
      </c>
      <c r="K53" s="41">
        <f t="shared" si="24"/>
        <v>0</v>
      </c>
      <c r="L53" s="41">
        <f t="shared" si="24"/>
        <v>0</v>
      </c>
      <c r="M53" s="41">
        <f t="shared" si="24"/>
        <v>0</v>
      </c>
      <c r="N53" s="41">
        <f t="shared" si="24"/>
        <v>0</v>
      </c>
      <c r="Q53" s="3"/>
    </row>
    <row r="54" spans="2:17" x14ac:dyDescent="0.25">
      <c r="B54" s="4" t="str">
        <f>$F$11</f>
        <v>2027-28</v>
      </c>
      <c r="D54" s="41" t="str">
        <f t="shared" ref="D54:N54" si="25">IF(D$11&lt;$B69,"",INDEX($E$67:$N$77,MATCH($B69,$B$67:$B$77,0),MATCH(INT((D$12-$C69)/$D69),$E$65:$N$65,0))*(D40+D26))</f>
        <v/>
      </c>
      <c r="E54" s="41" t="str">
        <f t="shared" si="25"/>
        <v/>
      </c>
      <c r="F54" s="41">
        <f t="shared" si="25"/>
        <v>0</v>
      </c>
      <c r="G54" s="41">
        <f t="shared" si="25"/>
        <v>0</v>
      </c>
      <c r="H54" s="41">
        <f t="shared" si="25"/>
        <v>0</v>
      </c>
      <c r="I54" s="41">
        <f t="shared" si="25"/>
        <v>0</v>
      </c>
      <c r="J54" s="41">
        <f t="shared" si="25"/>
        <v>0</v>
      </c>
      <c r="K54" s="41">
        <f t="shared" si="25"/>
        <v>0</v>
      </c>
      <c r="L54" s="41">
        <f t="shared" si="25"/>
        <v>0</v>
      </c>
      <c r="M54" s="41">
        <f t="shared" si="25"/>
        <v>0</v>
      </c>
      <c r="N54" s="41">
        <f t="shared" si="25"/>
        <v>0</v>
      </c>
      <c r="Q54" s="3"/>
    </row>
    <row r="55" spans="2:17" x14ac:dyDescent="0.25">
      <c r="B55" s="4" t="str">
        <f>$G$11</f>
        <v>2028-29</v>
      </c>
      <c r="D55" s="41" t="str">
        <f t="shared" ref="D55:N55" si="26">IF(D$11&lt;$B70,"",INDEX($E$67:$N$77,MATCH($B70,$B$67:$B$77,0),MATCH(INT((D$12-$C70)/$D70),$E$65:$N$65,0))*(D41+D27))</f>
        <v/>
      </c>
      <c r="E55" s="41" t="str">
        <f t="shared" si="26"/>
        <v/>
      </c>
      <c r="F55" s="41" t="str">
        <f t="shared" si="26"/>
        <v/>
      </c>
      <c r="G55" s="41">
        <f t="shared" si="26"/>
        <v>0</v>
      </c>
      <c r="H55" s="41">
        <f t="shared" si="26"/>
        <v>0</v>
      </c>
      <c r="I55" s="41">
        <f t="shared" si="26"/>
        <v>0</v>
      </c>
      <c r="J55" s="41">
        <f t="shared" si="26"/>
        <v>0</v>
      </c>
      <c r="K55" s="41">
        <f t="shared" si="26"/>
        <v>0</v>
      </c>
      <c r="L55" s="41">
        <f t="shared" si="26"/>
        <v>0</v>
      </c>
      <c r="M55" s="41">
        <f t="shared" si="26"/>
        <v>0</v>
      </c>
      <c r="N55" s="41">
        <f t="shared" si="26"/>
        <v>0</v>
      </c>
      <c r="Q55" s="3"/>
    </row>
    <row r="56" spans="2:17" x14ac:dyDescent="0.25">
      <c r="B56" s="4" t="str">
        <f>$H$11</f>
        <v>2029-30</v>
      </c>
      <c r="D56" s="41" t="str">
        <f t="shared" ref="D56:N56" si="27">IF(D$11&lt;$B71,"",INDEX($E$67:$N$77,MATCH($B71,$B$67:$B$77,0),MATCH(INT((D$12-$C71)/$D71),$E$65:$N$65,0))*(D42+D28))</f>
        <v/>
      </c>
      <c r="E56" s="41" t="str">
        <f t="shared" si="27"/>
        <v/>
      </c>
      <c r="F56" s="41" t="str">
        <f t="shared" si="27"/>
        <v/>
      </c>
      <c r="G56" s="41" t="str">
        <f t="shared" si="27"/>
        <v/>
      </c>
      <c r="H56" s="41">
        <f t="shared" si="27"/>
        <v>0</v>
      </c>
      <c r="I56" s="41">
        <f t="shared" si="27"/>
        <v>0</v>
      </c>
      <c r="J56" s="41">
        <f t="shared" si="27"/>
        <v>0</v>
      </c>
      <c r="K56" s="41">
        <f t="shared" si="27"/>
        <v>0</v>
      </c>
      <c r="L56" s="41">
        <f t="shared" si="27"/>
        <v>0</v>
      </c>
      <c r="M56" s="41">
        <f t="shared" si="27"/>
        <v>0</v>
      </c>
      <c r="N56" s="41">
        <f t="shared" si="27"/>
        <v>0</v>
      </c>
      <c r="Q56" s="3"/>
    </row>
    <row r="57" spans="2:17" x14ac:dyDescent="0.25">
      <c r="B57" s="4" t="str">
        <f>$I$11</f>
        <v>2030-31</v>
      </c>
      <c r="D57" s="41" t="str">
        <f t="shared" ref="D57:N57" si="28">IF(D$11&lt;$B72,"",INDEX($E$67:$N$77,MATCH($B72,$B$67:$B$77,0),MATCH(INT((D$12-$C72)/$D72),$E$65:$N$65,0))*(D43+D29))</f>
        <v/>
      </c>
      <c r="E57" s="41" t="str">
        <f t="shared" si="28"/>
        <v/>
      </c>
      <c r="F57" s="41" t="str">
        <f t="shared" si="28"/>
        <v/>
      </c>
      <c r="G57" s="41" t="str">
        <f t="shared" si="28"/>
        <v/>
      </c>
      <c r="H57" s="41" t="str">
        <f t="shared" si="28"/>
        <v/>
      </c>
      <c r="I57" s="41">
        <f t="shared" si="28"/>
        <v>0</v>
      </c>
      <c r="J57" s="41">
        <f t="shared" si="28"/>
        <v>0</v>
      </c>
      <c r="K57" s="41">
        <f t="shared" si="28"/>
        <v>0</v>
      </c>
      <c r="L57" s="41">
        <f t="shared" si="28"/>
        <v>0</v>
      </c>
      <c r="M57" s="41">
        <f t="shared" si="28"/>
        <v>0</v>
      </c>
      <c r="N57" s="41">
        <f t="shared" si="28"/>
        <v>0</v>
      </c>
      <c r="Q57" s="3"/>
    </row>
    <row r="58" spans="2:17" x14ac:dyDescent="0.25">
      <c r="B58" s="4" t="str">
        <f>$J$11</f>
        <v>2031-32</v>
      </c>
      <c r="D58" s="41" t="str">
        <f t="shared" ref="D58:N58" si="29">IF(D$11&lt;$B73,"",INDEX($E$67:$N$77,MATCH($B73,$B$67:$B$77,0),MATCH(INT((D$12-$C73)/$D73),$E$65:$N$65,0))*(D44+D30))</f>
        <v/>
      </c>
      <c r="E58" s="41" t="str">
        <f t="shared" si="29"/>
        <v/>
      </c>
      <c r="F58" s="41" t="str">
        <f t="shared" si="29"/>
        <v/>
      </c>
      <c r="G58" s="41" t="str">
        <f t="shared" si="29"/>
        <v/>
      </c>
      <c r="H58" s="41" t="str">
        <f t="shared" si="29"/>
        <v/>
      </c>
      <c r="I58" s="41" t="str">
        <f t="shared" si="29"/>
        <v/>
      </c>
      <c r="J58" s="41">
        <f t="shared" si="29"/>
        <v>0</v>
      </c>
      <c r="K58" s="41">
        <f t="shared" si="29"/>
        <v>0</v>
      </c>
      <c r="L58" s="41">
        <f t="shared" si="29"/>
        <v>0</v>
      </c>
      <c r="M58" s="41">
        <f t="shared" si="29"/>
        <v>0</v>
      </c>
      <c r="N58" s="41">
        <f t="shared" si="29"/>
        <v>0</v>
      </c>
      <c r="Q58" s="3"/>
    </row>
    <row r="59" spans="2:17" x14ac:dyDescent="0.25">
      <c r="B59" s="4" t="str">
        <f>$K$11</f>
        <v>2032-33</v>
      </c>
      <c r="D59" s="41" t="str">
        <f t="shared" ref="D59:N59" si="30">IF(D$11&lt;$B74,"",INDEX($E$67:$N$77,MATCH($B74,$B$67:$B$77,0),MATCH(INT((D$12-$C74)/$D74),$E$65:$N$65,0))*(D45+D31))</f>
        <v/>
      </c>
      <c r="E59" s="41" t="str">
        <f t="shared" si="30"/>
        <v/>
      </c>
      <c r="F59" s="41" t="str">
        <f t="shared" si="30"/>
        <v/>
      </c>
      <c r="G59" s="41" t="str">
        <f t="shared" si="30"/>
        <v/>
      </c>
      <c r="H59" s="41" t="str">
        <f t="shared" si="30"/>
        <v/>
      </c>
      <c r="I59" s="41" t="str">
        <f t="shared" si="30"/>
        <v/>
      </c>
      <c r="J59" s="41" t="str">
        <f t="shared" si="30"/>
        <v/>
      </c>
      <c r="K59" s="41">
        <f t="shared" si="30"/>
        <v>0</v>
      </c>
      <c r="L59" s="41">
        <f t="shared" si="30"/>
        <v>0</v>
      </c>
      <c r="M59" s="41">
        <f t="shared" si="30"/>
        <v>0</v>
      </c>
      <c r="N59" s="41">
        <f t="shared" si="30"/>
        <v>0</v>
      </c>
      <c r="Q59" s="3"/>
    </row>
    <row r="60" spans="2:17" x14ac:dyDescent="0.25">
      <c r="B60" s="4" t="str">
        <f>$L$11</f>
        <v>2033-34</v>
      </c>
      <c r="D60" s="41" t="str">
        <f t="shared" ref="D60:N60" si="31">IF(D$11&lt;$B75,"",INDEX($E$67:$N$77,MATCH($B75,$B$67:$B$77,0),MATCH(INT((D$12-$C75)/$D75),$E$65:$N$65,0))*(D46+D32))</f>
        <v/>
      </c>
      <c r="E60" s="41" t="str">
        <f t="shared" si="31"/>
        <v/>
      </c>
      <c r="F60" s="41" t="str">
        <f t="shared" si="31"/>
        <v/>
      </c>
      <c r="G60" s="41" t="str">
        <f t="shared" si="31"/>
        <v/>
      </c>
      <c r="H60" s="41" t="str">
        <f t="shared" si="31"/>
        <v/>
      </c>
      <c r="I60" s="41" t="str">
        <f t="shared" si="31"/>
        <v/>
      </c>
      <c r="J60" s="41" t="str">
        <f t="shared" si="31"/>
        <v/>
      </c>
      <c r="K60" s="41" t="str">
        <f t="shared" si="31"/>
        <v/>
      </c>
      <c r="L60" s="41">
        <f t="shared" si="31"/>
        <v>0</v>
      </c>
      <c r="M60" s="41">
        <f t="shared" si="31"/>
        <v>0</v>
      </c>
      <c r="N60" s="41">
        <f t="shared" si="31"/>
        <v>0</v>
      </c>
      <c r="Q60" s="3"/>
    </row>
    <row r="61" spans="2:17" x14ac:dyDescent="0.25">
      <c r="B61" s="4" t="str">
        <f>$M$11</f>
        <v>2034-35</v>
      </c>
      <c r="D61" s="41" t="str">
        <f t="shared" ref="D61:N61" si="32">IF(D$11&lt;$B76,"",INDEX($E$67:$N$77,MATCH($B76,$B$67:$B$77,0),MATCH(INT((D$12-$C76)/$D76),$E$65:$N$65,0))*(D47+D33))</f>
        <v/>
      </c>
      <c r="E61" s="41" t="str">
        <f t="shared" si="32"/>
        <v/>
      </c>
      <c r="F61" s="41" t="str">
        <f t="shared" si="32"/>
        <v/>
      </c>
      <c r="G61" s="41" t="str">
        <f t="shared" si="32"/>
        <v/>
      </c>
      <c r="H61" s="41" t="str">
        <f t="shared" si="32"/>
        <v/>
      </c>
      <c r="I61" s="41" t="str">
        <f t="shared" si="32"/>
        <v/>
      </c>
      <c r="J61" s="41" t="str">
        <f t="shared" si="32"/>
        <v/>
      </c>
      <c r="K61" s="41" t="str">
        <f t="shared" si="32"/>
        <v/>
      </c>
      <c r="L61" s="41" t="str">
        <f t="shared" si="32"/>
        <v/>
      </c>
      <c r="M61" s="41">
        <f t="shared" si="32"/>
        <v>0</v>
      </c>
      <c r="N61" s="41">
        <f t="shared" si="32"/>
        <v>0</v>
      </c>
      <c r="Q61" s="3"/>
    </row>
    <row r="62" spans="2:17" x14ac:dyDescent="0.25">
      <c r="B62" s="4" t="str">
        <f>$N$11</f>
        <v>2035-36</v>
      </c>
      <c r="D62" s="41" t="str">
        <f t="shared" ref="D62:N62" si="33">IF(D$11&lt;$B77,"",INDEX($E$67:$N$77,MATCH($B77,$B$67:$B$77,0),MATCH(INT((D$12-$C77)/$D77),$E$65:$N$65,0))*(D48+D34))</f>
        <v/>
      </c>
      <c r="E62" s="41" t="str">
        <f t="shared" si="33"/>
        <v/>
      </c>
      <c r="F62" s="41" t="str">
        <f t="shared" si="33"/>
        <v/>
      </c>
      <c r="G62" s="41" t="str">
        <f t="shared" si="33"/>
        <v/>
      </c>
      <c r="H62" s="41" t="str">
        <f t="shared" si="33"/>
        <v/>
      </c>
      <c r="I62" s="41" t="str">
        <f t="shared" si="33"/>
        <v/>
      </c>
      <c r="J62" s="41" t="str">
        <f t="shared" si="33"/>
        <v/>
      </c>
      <c r="K62" s="41" t="str">
        <f t="shared" si="33"/>
        <v/>
      </c>
      <c r="L62" s="41" t="str">
        <f t="shared" si="33"/>
        <v/>
      </c>
      <c r="M62" s="41" t="str">
        <f t="shared" si="33"/>
        <v/>
      </c>
      <c r="N62" s="41">
        <f t="shared" si="33"/>
        <v>0</v>
      </c>
      <c r="Q62" s="3"/>
    </row>
    <row r="63" spans="2:17" x14ac:dyDescent="0.25">
      <c r="B63" s="2" t="s">
        <v>41</v>
      </c>
      <c r="D63" s="53">
        <f t="shared" ref="D63:N63" si="34">SUM(D52:D62)</f>
        <v>0</v>
      </c>
      <c r="E63" s="53">
        <f t="shared" si="34"/>
        <v>0</v>
      </c>
      <c r="F63" s="53">
        <f t="shared" si="34"/>
        <v>0</v>
      </c>
      <c r="G63" s="53">
        <f t="shared" si="34"/>
        <v>0</v>
      </c>
      <c r="H63" s="53">
        <f t="shared" si="34"/>
        <v>0</v>
      </c>
      <c r="I63" s="53">
        <f t="shared" si="34"/>
        <v>0</v>
      </c>
      <c r="J63" s="53">
        <f t="shared" si="34"/>
        <v>0</v>
      </c>
      <c r="K63" s="53">
        <f t="shared" si="34"/>
        <v>0</v>
      </c>
      <c r="L63" s="53">
        <f t="shared" si="34"/>
        <v>0</v>
      </c>
      <c r="M63" s="53">
        <f t="shared" si="34"/>
        <v>0</v>
      </c>
      <c r="N63" s="53">
        <f t="shared" ca="1" si="34"/>
        <v>0</v>
      </c>
      <c r="Q63" s="6"/>
    </row>
    <row r="64" spans="2:17" x14ac:dyDescent="0.25">
      <c r="B64" s="2"/>
      <c r="D64" s="6"/>
      <c r="E64" s="6"/>
      <c r="F64" s="6"/>
      <c r="G64" s="6"/>
      <c r="H64" s="6"/>
      <c r="I64" s="6"/>
      <c r="J64" s="6"/>
      <c r="K64" s="6"/>
      <c r="L64" s="6"/>
      <c r="M64" s="6"/>
      <c r="N64" s="6"/>
      <c r="O64" s="6"/>
      <c r="P64" s="6"/>
      <c r="Q64" s="6"/>
    </row>
    <row r="65" spans="2:17" x14ac:dyDescent="0.25">
      <c r="B65" s="84" t="s">
        <v>44</v>
      </c>
      <c r="E65" s="4">
        <v>0</v>
      </c>
      <c r="F65" s="4">
        <v>1</v>
      </c>
      <c r="G65" s="4"/>
      <c r="H65" s="4"/>
      <c r="I65" s="4"/>
      <c r="J65" s="4"/>
      <c r="K65" s="4"/>
      <c r="L65" s="4"/>
      <c r="M65" s="4"/>
      <c r="N65" s="4"/>
    </row>
    <row r="66" spans="2:17" x14ac:dyDescent="0.25">
      <c r="B66" s="84"/>
      <c r="D66" t="s">
        <v>45</v>
      </c>
      <c r="E66" s="4" t="s">
        <v>46</v>
      </c>
      <c r="F66" s="4" t="s">
        <v>47</v>
      </c>
      <c r="G66" s="4"/>
      <c r="H66" s="4"/>
      <c r="I66" s="4"/>
      <c r="J66" s="4"/>
      <c r="K66" s="4"/>
      <c r="L66" s="4"/>
      <c r="M66" s="4"/>
      <c r="N66" s="4"/>
    </row>
    <row r="67" spans="2:17" x14ac:dyDescent="0.25">
      <c r="B67" s="4" t="str">
        <f>$D$11</f>
        <v>2025-26</v>
      </c>
      <c r="C67" s="10">
        <v>2025</v>
      </c>
      <c r="D67">
        <v>10</v>
      </c>
      <c r="E67" s="15">
        <f t="shared" ref="E67:E77" si="35">INDEX($D$21:$N$21,1,MATCH($B67,$D$11:$N$11,0))/100</f>
        <v>4.4299999999999999E-2</v>
      </c>
      <c r="F67" s="15">
        <f t="shared" ref="F67:F77" ca="1" si="36">IFERROR(INDEX($D$21:$Q$21,1,MATCH(OFFSET($B67,$D67*F$65,0),$D$11:$N$11,0))/100,"")</f>
        <v>4.5700000000000005E-2</v>
      </c>
      <c r="G67" s="15"/>
      <c r="H67" s="15"/>
      <c r="I67" s="15"/>
      <c r="J67" s="15"/>
      <c r="K67" s="15"/>
      <c r="L67" s="15"/>
      <c r="M67" s="15"/>
      <c r="N67" s="15"/>
    </row>
    <row r="68" spans="2:17" x14ac:dyDescent="0.25">
      <c r="B68" s="4" t="str">
        <f>$E$11</f>
        <v>2026-27</v>
      </c>
      <c r="C68" s="10">
        <f t="shared" ref="C68:C77" si="37">+C67+1</f>
        <v>2026</v>
      </c>
      <c r="D68">
        <v>10</v>
      </c>
      <c r="E68" s="15">
        <f t="shared" si="35"/>
        <v>4.4299999999999999E-2</v>
      </c>
      <c r="F68" s="15" t="str">
        <f t="shared" ca="1" si="36"/>
        <v/>
      </c>
      <c r="G68" s="15"/>
      <c r="H68" s="15"/>
      <c r="I68" s="15"/>
      <c r="J68" s="15"/>
      <c r="K68" s="15"/>
      <c r="L68" s="15"/>
      <c r="M68" s="15"/>
      <c r="N68" s="15"/>
    </row>
    <row r="69" spans="2:17" x14ac:dyDescent="0.25">
      <c r="B69" s="4" t="str">
        <f>$F$11</f>
        <v>2027-28</v>
      </c>
      <c r="C69" s="10">
        <f t="shared" si="37"/>
        <v>2027</v>
      </c>
      <c r="D69">
        <v>10</v>
      </c>
      <c r="E69" s="15">
        <f t="shared" si="35"/>
        <v>4.4299999999999999E-2</v>
      </c>
      <c r="F69" s="15" t="str">
        <f t="shared" ca="1" si="36"/>
        <v/>
      </c>
      <c r="G69" s="15"/>
      <c r="H69" s="15"/>
      <c r="I69" s="15"/>
      <c r="J69" s="15"/>
      <c r="K69" s="15"/>
      <c r="L69" s="15"/>
      <c r="M69" s="15"/>
      <c r="N69" s="15"/>
    </row>
    <row r="70" spans="2:17" x14ac:dyDescent="0.25">
      <c r="B70" s="4" t="str">
        <f>$G$11</f>
        <v>2028-29</v>
      </c>
      <c r="C70" s="10">
        <f t="shared" si="37"/>
        <v>2028</v>
      </c>
      <c r="D70">
        <v>10</v>
      </c>
      <c r="E70" s="15">
        <f t="shared" si="35"/>
        <v>4.4299999999999999E-2</v>
      </c>
      <c r="F70" s="15" t="str">
        <f t="shared" ca="1" si="36"/>
        <v/>
      </c>
      <c r="G70" s="15"/>
      <c r="H70" s="15"/>
      <c r="I70" s="15"/>
      <c r="J70" s="15"/>
      <c r="K70" s="15"/>
      <c r="L70" s="15"/>
      <c r="M70" s="15"/>
      <c r="N70" s="15"/>
    </row>
    <row r="71" spans="2:17" x14ac:dyDescent="0.25">
      <c r="B71" s="4" t="str">
        <f>$H$11</f>
        <v>2029-30</v>
      </c>
      <c r="C71" s="10">
        <f t="shared" si="37"/>
        <v>2029</v>
      </c>
      <c r="D71">
        <v>10</v>
      </c>
      <c r="E71" s="15">
        <f t="shared" si="35"/>
        <v>4.4500000000000005E-2</v>
      </c>
      <c r="F71" s="15" t="str">
        <f t="shared" ca="1" si="36"/>
        <v/>
      </c>
      <c r="G71" s="15"/>
      <c r="H71" s="15"/>
      <c r="I71" s="15"/>
      <c r="J71" s="15"/>
      <c r="K71" s="15"/>
      <c r="L71" s="15"/>
      <c r="M71" s="15"/>
      <c r="N71" s="15"/>
    </row>
    <row r="72" spans="2:17" x14ac:dyDescent="0.25">
      <c r="B72" s="4" t="str">
        <f>$I$11</f>
        <v>2030-31</v>
      </c>
      <c r="C72" s="10">
        <f t="shared" si="37"/>
        <v>2030</v>
      </c>
      <c r="D72">
        <v>10</v>
      </c>
      <c r="E72" s="15">
        <f t="shared" si="35"/>
        <v>4.4699999999999997E-2</v>
      </c>
      <c r="F72" s="15" t="str">
        <f t="shared" ca="1" si="36"/>
        <v/>
      </c>
      <c r="G72" s="15"/>
      <c r="H72" s="15"/>
      <c r="I72" s="15"/>
      <c r="J72" s="15"/>
      <c r="K72" s="15"/>
      <c r="L72" s="15"/>
      <c r="M72" s="15"/>
      <c r="N72" s="15"/>
    </row>
    <row r="73" spans="2:17" x14ac:dyDescent="0.25">
      <c r="B73" s="4" t="str">
        <f>$J$11</f>
        <v>2031-32</v>
      </c>
      <c r="C73" s="10">
        <f t="shared" si="37"/>
        <v>2031</v>
      </c>
      <c r="D73">
        <v>10</v>
      </c>
      <c r="E73" s="15">
        <f t="shared" si="35"/>
        <v>4.4900000000000002E-2</v>
      </c>
      <c r="F73" s="15" t="str">
        <f t="shared" ca="1" si="36"/>
        <v/>
      </c>
      <c r="G73" s="15"/>
      <c r="H73" s="15"/>
      <c r="I73" s="15"/>
      <c r="J73" s="15"/>
      <c r="K73" s="15"/>
      <c r="L73" s="15"/>
      <c r="M73" s="15"/>
      <c r="N73" s="15"/>
    </row>
    <row r="74" spans="2:17" x14ac:dyDescent="0.25">
      <c r="B74" s="4" t="str">
        <f>$K$11</f>
        <v>2032-33</v>
      </c>
      <c r="C74" s="10">
        <f t="shared" si="37"/>
        <v>2032</v>
      </c>
      <c r="D74">
        <v>10</v>
      </c>
      <c r="E74" s="15">
        <f t="shared" si="35"/>
        <v>4.5100000000000001E-2</v>
      </c>
      <c r="F74" s="15" t="str">
        <f t="shared" ca="1" si="36"/>
        <v/>
      </c>
      <c r="G74" s="15"/>
      <c r="H74" s="15"/>
      <c r="I74" s="15"/>
      <c r="J74" s="15"/>
      <c r="K74" s="15"/>
      <c r="L74" s="15"/>
      <c r="M74" s="15"/>
      <c r="N74" s="15"/>
    </row>
    <row r="75" spans="2:17" x14ac:dyDescent="0.25">
      <c r="B75" s="4" t="str">
        <f>$L$11</f>
        <v>2033-34</v>
      </c>
      <c r="C75" s="10">
        <f t="shared" si="37"/>
        <v>2033</v>
      </c>
      <c r="D75">
        <v>10</v>
      </c>
      <c r="E75" s="15">
        <f t="shared" si="35"/>
        <v>4.53E-2</v>
      </c>
      <c r="F75" s="15" t="str">
        <f t="shared" ca="1" si="36"/>
        <v/>
      </c>
      <c r="G75" s="15"/>
      <c r="H75" s="15"/>
      <c r="I75" s="15"/>
      <c r="J75" s="15"/>
      <c r="K75" s="15"/>
      <c r="L75" s="15"/>
      <c r="M75" s="15"/>
      <c r="N75" s="15"/>
    </row>
    <row r="76" spans="2:17" x14ac:dyDescent="0.25">
      <c r="B76" s="4" t="str">
        <f>$M$11</f>
        <v>2034-35</v>
      </c>
      <c r="C76" s="10">
        <f t="shared" si="37"/>
        <v>2034</v>
      </c>
      <c r="D76">
        <v>10</v>
      </c>
      <c r="E76" s="15">
        <f t="shared" si="35"/>
        <v>4.5499999999999999E-2</v>
      </c>
      <c r="F76" s="15" t="str">
        <f t="shared" ca="1" si="36"/>
        <v/>
      </c>
      <c r="G76" s="15"/>
      <c r="H76" s="15"/>
      <c r="I76" s="15"/>
      <c r="J76" s="15"/>
      <c r="K76" s="15"/>
      <c r="L76" s="15"/>
      <c r="M76" s="15"/>
      <c r="N76" s="15"/>
    </row>
    <row r="77" spans="2:17" x14ac:dyDescent="0.25">
      <c r="B77" s="4" t="str">
        <f>$N$11</f>
        <v>2035-36</v>
      </c>
      <c r="C77" s="10">
        <f t="shared" si="37"/>
        <v>2035</v>
      </c>
      <c r="D77">
        <v>10</v>
      </c>
      <c r="E77" s="15">
        <f t="shared" si="35"/>
        <v>4.5700000000000005E-2</v>
      </c>
      <c r="F77" s="15" t="str">
        <f t="shared" ca="1" si="36"/>
        <v/>
      </c>
      <c r="G77" s="15"/>
      <c r="H77" s="15"/>
      <c r="I77" s="15"/>
      <c r="J77" s="15"/>
      <c r="K77" s="15"/>
      <c r="L77" s="15"/>
      <c r="M77" s="15"/>
      <c r="N77" s="15"/>
    </row>
    <row r="78" spans="2:17" x14ac:dyDescent="0.25">
      <c r="B78" s="4"/>
      <c r="C78" s="10"/>
      <c r="E78" s="9"/>
      <c r="F78" s="15"/>
      <c r="G78" s="15"/>
      <c r="H78" s="15"/>
      <c r="I78" s="15"/>
      <c r="J78" s="15"/>
      <c r="K78" s="15"/>
      <c r="L78" s="15"/>
      <c r="M78" s="15"/>
      <c r="N78" s="15"/>
      <c r="O78" s="15"/>
      <c r="P78" s="15"/>
      <c r="Q78" s="15"/>
    </row>
    <row r="79" spans="2:17" x14ac:dyDescent="0.25">
      <c r="F79" s="1"/>
    </row>
    <row r="80" spans="2:17" ht="15.75" x14ac:dyDescent="0.25">
      <c r="C80" s="55" t="s">
        <v>48</v>
      </c>
      <c r="D80" s="19" t="str">
        <f t="shared" ref="D80:N80" si="38">D11</f>
        <v>2025-26</v>
      </c>
      <c r="E80" s="19" t="str">
        <f t="shared" si="38"/>
        <v>2026-27</v>
      </c>
      <c r="F80" s="19" t="str">
        <f t="shared" si="38"/>
        <v>2027-28</v>
      </c>
      <c r="G80" s="19" t="str">
        <f t="shared" si="38"/>
        <v>2028-29</v>
      </c>
      <c r="H80" s="19" t="str">
        <f t="shared" si="38"/>
        <v>2029-30</v>
      </c>
      <c r="I80" s="19" t="str">
        <f t="shared" si="38"/>
        <v>2030-31</v>
      </c>
      <c r="J80" s="19" t="str">
        <f t="shared" si="38"/>
        <v>2031-32</v>
      </c>
      <c r="K80" s="19" t="str">
        <f t="shared" si="38"/>
        <v>2032-33</v>
      </c>
      <c r="L80" s="19" t="str">
        <f t="shared" si="38"/>
        <v>2033-34</v>
      </c>
      <c r="M80" s="19" t="str">
        <f t="shared" si="38"/>
        <v>2034-35</v>
      </c>
      <c r="N80" s="19" t="str">
        <f t="shared" si="38"/>
        <v>2035-36</v>
      </c>
    </row>
    <row r="81" spans="2:36" x14ac:dyDescent="0.25">
      <c r="B81" s="68" t="s">
        <v>49</v>
      </c>
      <c r="C81" s="69">
        <v>4.7439999999999998</v>
      </c>
      <c r="D81" s="70">
        <v>4.43</v>
      </c>
      <c r="E81" s="70">
        <v>4.43</v>
      </c>
      <c r="F81" s="70">
        <v>4.43</v>
      </c>
      <c r="G81" s="70">
        <v>4.43</v>
      </c>
      <c r="H81" s="70">
        <v>4.45</v>
      </c>
      <c r="I81" s="70">
        <v>4.47</v>
      </c>
      <c r="J81" s="70">
        <v>4.49</v>
      </c>
      <c r="K81" s="70">
        <v>4.51</v>
      </c>
      <c r="L81" s="70">
        <v>4.53</v>
      </c>
      <c r="M81" s="70">
        <v>4.55</v>
      </c>
      <c r="N81" s="70">
        <v>4.57</v>
      </c>
      <c r="O81" s="25"/>
      <c r="P81" s="25"/>
      <c r="Q81" s="25"/>
      <c r="R81" s="25"/>
      <c r="S81" s="25"/>
      <c r="T81" s="25"/>
      <c r="U81" s="25"/>
      <c r="V81" s="25"/>
      <c r="W81" s="25"/>
      <c r="X81" s="25"/>
      <c r="Y81" s="25"/>
      <c r="Z81" s="25"/>
      <c r="AA81" s="25"/>
      <c r="AB81" s="25"/>
      <c r="AC81" s="25"/>
      <c r="AD81" s="25"/>
      <c r="AE81" s="25"/>
      <c r="AF81" s="25"/>
      <c r="AG81" s="25"/>
      <c r="AH81" s="25"/>
      <c r="AI81" s="25"/>
      <c r="AJ81" s="25"/>
    </row>
    <row r="82" spans="2:36" ht="15.75" x14ac:dyDescent="0.25">
      <c r="B82" s="52"/>
    </row>
    <row r="83" spans="2:36" x14ac:dyDescent="0.25">
      <c r="Q83" s="67"/>
      <c r="R83" s="67"/>
      <c r="S83" s="67"/>
    </row>
    <row r="84" spans="2:36" x14ac:dyDescent="0.25">
      <c r="Q84" s="67"/>
      <c r="R84" s="67"/>
      <c r="S84" s="67"/>
    </row>
    <row r="85" spans="2:36" x14ac:dyDescent="0.25">
      <c r="Q85" s="67"/>
      <c r="R85" s="67"/>
      <c r="S85" s="67"/>
    </row>
    <row r="86" spans="2:36" x14ac:dyDescent="0.25">
      <c r="Q86" s="67"/>
      <c r="R86" s="67"/>
      <c r="S86" s="67"/>
    </row>
  </sheetData>
  <sheetProtection algorithmName="SHA-512" hashValue="6h1X+l6rTlon84n47C7z4CZ24/x4k1Ul6Cv+Ed9QjCjJ9offTrL+pwqbSNea33IMvIeRhnafKdtf6aZlHtSqUA==" saltValue="mLq0+OcM6q1AnWIF6rqAvw==" spinCount="100000" sheet="1" objects="1" scenarios="1"/>
  <mergeCells count="9">
    <mergeCell ref="B65:B66"/>
    <mergeCell ref="B3:Q3"/>
    <mergeCell ref="B6:C6"/>
    <mergeCell ref="B13:C13"/>
    <mergeCell ref="B15:C15"/>
    <mergeCell ref="B16:C16"/>
    <mergeCell ref="B17:C17"/>
    <mergeCell ref="B19:C19"/>
    <mergeCell ref="B4:Q4"/>
  </mergeCells>
  <phoneticPr fontId="28" type="noConversion"/>
  <pageMargins left="0.7" right="0.7" top="0.75" bottom="0.75" header="0.3" footer="0.3"/>
  <pageSetup paperSize="9" orientation="portrait" r:id="rId1"/>
  <headerFooter>
    <oddHeader>&amp;C&amp;"Calibri"&amp;10&amp;KFF0000 OFFICIAL&amp;1#_x000D_</oddHeader>
    <oddFooter>&amp;C_x000D_&amp;1#&amp;"Calibri"&amp;10&amp;KFF0000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29"/>
  <sheetViews>
    <sheetView showGridLines="0" zoomScaleNormal="100" workbookViewId="0"/>
  </sheetViews>
  <sheetFormatPr defaultRowHeight="15" x14ac:dyDescent="0.25"/>
  <cols>
    <col min="1" max="1" width="3" customWidth="1"/>
  </cols>
  <sheetData>
    <row r="2" spans="2:25" ht="33.75" x14ac:dyDescent="0.5">
      <c r="B2" s="89" t="s">
        <v>50</v>
      </c>
      <c r="C2" s="89"/>
      <c r="D2" s="89"/>
      <c r="E2" s="89"/>
      <c r="F2" s="89"/>
      <c r="G2" s="89"/>
      <c r="H2" s="89"/>
      <c r="I2" s="89"/>
      <c r="J2" s="89"/>
      <c r="K2" s="89"/>
      <c r="L2" s="89"/>
      <c r="M2" s="89"/>
      <c r="N2" s="89"/>
      <c r="O2" s="89"/>
      <c r="P2" s="89"/>
      <c r="Q2" s="89"/>
      <c r="R2" s="89"/>
      <c r="S2" s="89"/>
      <c r="T2" s="89"/>
      <c r="U2" s="89"/>
      <c r="V2" s="89"/>
      <c r="W2" s="89"/>
      <c r="X2" s="89"/>
      <c r="Y2" s="89"/>
    </row>
    <row r="3" spans="2:25" ht="15.75" x14ac:dyDescent="0.25">
      <c r="B3" s="45" t="s">
        <v>51</v>
      </c>
      <c r="C3" s="46"/>
      <c r="D3" s="46"/>
      <c r="E3" s="46"/>
      <c r="F3" s="46"/>
      <c r="G3" s="46"/>
      <c r="H3" s="46"/>
      <c r="I3" s="46"/>
      <c r="J3" s="46"/>
      <c r="K3" s="46"/>
      <c r="L3" s="46"/>
      <c r="M3" s="46"/>
      <c r="N3" s="46"/>
      <c r="O3" s="46"/>
      <c r="P3" s="46"/>
      <c r="Q3" s="46"/>
      <c r="R3" s="46"/>
      <c r="S3" s="46"/>
      <c r="T3" s="46"/>
      <c r="U3" s="46"/>
      <c r="V3" s="46"/>
      <c r="W3" s="46"/>
      <c r="X3" s="46"/>
      <c r="Y3" s="46"/>
    </row>
    <row r="4" spans="2:25" ht="44.25" customHeight="1" x14ac:dyDescent="0.25">
      <c r="B4" s="88" t="s">
        <v>52</v>
      </c>
      <c r="C4" s="88"/>
      <c r="D4" s="88"/>
      <c r="E4" s="88"/>
      <c r="F4" s="88"/>
      <c r="G4" s="88"/>
      <c r="H4" s="88"/>
      <c r="I4" s="88"/>
      <c r="J4" s="88"/>
      <c r="K4" s="88"/>
      <c r="L4" s="88"/>
      <c r="M4" s="88"/>
      <c r="N4" s="88"/>
      <c r="O4" s="88"/>
      <c r="P4" s="88"/>
      <c r="Q4" s="88"/>
      <c r="R4" s="88"/>
      <c r="S4" s="88"/>
      <c r="T4" s="88"/>
      <c r="U4" s="88"/>
      <c r="V4" s="88"/>
      <c r="W4" s="88"/>
      <c r="X4" s="88"/>
      <c r="Y4" s="88"/>
    </row>
    <row r="5" spans="2:25" ht="15.75" x14ac:dyDescent="0.25">
      <c r="B5" s="45" t="str">
        <f>"For a one-off change in borrowing in "&amp;'Detailed calculations'!$D$11&amp;", why does the PDI impact jump up in "&amp;'Detailed calculations'!$N$11&amp;"?"</f>
        <v>For a one-off change in borrowing in 2025-26, why does the PDI impact jump up in 2035-36?</v>
      </c>
      <c r="C5" s="46"/>
      <c r="D5" s="46"/>
      <c r="E5" s="46"/>
      <c r="F5" s="46"/>
      <c r="G5" s="46"/>
      <c r="H5" s="46"/>
      <c r="I5" s="46"/>
      <c r="J5" s="46"/>
      <c r="K5" s="46"/>
      <c r="L5" s="46"/>
      <c r="M5" s="46"/>
      <c r="N5" s="46"/>
      <c r="O5" s="46"/>
      <c r="P5" s="46"/>
      <c r="Q5" s="46"/>
      <c r="R5" s="46"/>
      <c r="S5" s="46"/>
      <c r="T5" s="46"/>
      <c r="U5" s="46"/>
      <c r="V5" s="46"/>
      <c r="W5" s="46"/>
      <c r="X5" s="46"/>
      <c r="Y5" s="46"/>
    </row>
    <row r="6" spans="2:25" ht="59.25" customHeight="1" x14ac:dyDescent="0.25">
      <c r="B6" s="88" t="str">
        <f>"The PDI Calculator assumes that the nominal interest rate is fixed from the day the bond is issued to when it matures. For instance, if a 10-year bond is issued in "&amp;'Detailed calculations'!$D$11&amp;" with a "&amp;'Detailed calculations'!$D$21&amp;"% nominal interest rate, the same rate is applied each year until the bond matures in 10 years' time in "&amp;'Detailed calculations'!$N$11&amp;". At this point, it is refinanced with another 10-year bond with its associated nominal interest rate for "&amp;'Detailed calculations'!$D$11&amp;" (ie: "&amp;'Detailed calculations'!$N$81&amp;"% based on the yield path assumptions from the "&amp;'Detailed calculations'!$D$11&amp;" Budget). This results in a significant increase in the PDI impacts in the last year when it is refinanced at a much higher rate. "</f>
        <v xml:space="preserve">The PDI Calculator assumes that the nominal interest rate is fixed from the day the bond is issued to when it matures. For instance, if a 10-year bond is issued in 2025-26 with a 4.43% nominal interest rate, the same rate is applied each year until the bond matures in 10 years' time in 2035-36. At this point, it is refinanced with another 10-year bond with its associated nominal interest rate for 2025-26 (ie: 4.57% based on the yield path assumptions from the 2025-26 Budget). This results in a significant increase in the PDI impacts in the last year when it is refinanced at a much higher rate. </v>
      </c>
      <c r="C6" s="88"/>
      <c r="D6" s="88"/>
      <c r="E6" s="88"/>
      <c r="F6" s="88"/>
      <c r="G6" s="88"/>
      <c r="H6" s="88"/>
      <c r="I6" s="88"/>
      <c r="J6" s="88"/>
      <c r="K6" s="88"/>
      <c r="L6" s="88"/>
      <c r="M6" s="88"/>
      <c r="N6" s="88"/>
      <c r="O6" s="88"/>
      <c r="P6" s="88"/>
      <c r="Q6" s="88"/>
      <c r="R6" s="88"/>
      <c r="S6" s="88"/>
      <c r="T6" s="88"/>
      <c r="U6" s="88"/>
      <c r="V6" s="88"/>
      <c r="W6" s="88"/>
      <c r="X6" s="88"/>
      <c r="Y6" s="88"/>
    </row>
    <row r="7" spans="2:25" ht="15.75" x14ac:dyDescent="0.25">
      <c r="B7" s="45" t="s">
        <v>53</v>
      </c>
      <c r="C7" s="46"/>
      <c r="D7" s="46"/>
      <c r="E7" s="46"/>
      <c r="F7" s="46"/>
      <c r="G7" s="46"/>
      <c r="H7" s="46"/>
      <c r="I7" s="46"/>
      <c r="J7" s="46"/>
      <c r="K7" s="46"/>
      <c r="L7" s="46"/>
      <c r="M7" s="46"/>
      <c r="N7" s="46"/>
      <c r="O7" s="46"/>
      <c r="P7" s="46"/>
      <c r="Q7" s="46"/>
      <c r="R7" s="46"/>
      <c r="S7" s="46"/>
      <c r="T7" s="46"/>
      <c r="U7" s="46"/>
      <c r="V7" s="46"/>
      <c r="W7" s="46"/>
      <c r="X7" s="46"/>
      <c r="Y7" s="46"/>
    </row>
    <row r="8" spans="2:25" ht="204.75" customHeight="1" x14ac:dyDescent="0.25">
      <c r="B8" s="88" t="str">
        <f>"The PDI Calculator should not be used to simulate the impact of an increase in borrowing in one year and the subsequent repayment of that borrowing in another year. "&amp;"Any change in borrowing (increase or decrease) is a change relative to a baseline level of borrowing in that year and has no link to changes in borrowing in previous or future years.  "&amp;"Any reduction in Commonwealth borrowing in one year should not be interpreted as a repayment of previous borrowing. "&amp;"
"&amp;"The PDI impact resulting from a change in borrowing reflects the interest costs based on the interest rate for the year the change in borrowing occurred and this may be different from the interest rate of a previous borrowing.  
"&amp;"For example, say borrowing increased by $100 million in 2028-29 and then decreased by $104.43 million in 2029-30 (accounting for capitalised interest of $4.43 million from 2028-29). "&amp;"The calculator treats the $104.43 million as a separate change-in-borrowing event with its own interest rate, rather than a repayment. "&amp;"As the projected interest rates for 2028-29 and 2029-30 are different, the PDI impact estimated by the calculator is non zero (reflecting the difference in interest rates between the two years).  "&amp;"
"&amp;"Note that if the increase and decrease in borrowing occurred in years where the projected interest rates are the same, the PDI impacts would perfectly offset each other, resulting in a zero PDI impact. "&amp;"
"&amp;"The interest rate profile for the period to "&amp;'Detailed calculations'!$N$11&amp;" can be found in the 'Detailed Calculations' tab."</f>
        <v>The PDI Calculator should not be used to simulate the impact of an increase in borrowing in one year and the subsequent repayment of that borrowing in another year. Any change in borrowing (increase or decrease) is a change relative to a baseline level of borrowing in that year and has no link to changes in borrowing in previous or future years.  Any reduction in Commonwealth borrowing in one year should not be interpreted as a repayment of previous borrowing. 
The PDI impact resulting from a change in borrowing reflects the interest costs based on the interest rate for the year the change in borrowing occurred and this may be different from the interest rate of a previous borrowing.  
For example, say borrowing increased by $100 million in 2028-29 and then decreased by $104.43 million in 2029-30 (accounting for capitalised interest of $4.43 million from 2028-29). The calculator treats the $104.43 million as a separate change-in-borrowing event with its own interest rate, rather than a repayment. As the projected interest rates for 2028-29 and 2029-30 are different, the PDI impact estimated by the calculator is non zero (reflecting the difference in interest rates between the two years).  
Note that if the increase and decrease in borrowing occurred in years where the projected interest rates are the same, the PDI impacts would perfectly offset each other, resulting in a zero PDI impact. 
The interest rate profile for the period to 2035-36 can be found in the 'Detailed Calculations' tab.</v>
      </c>
      <c r="C8" s="88"/>
      <c r="D8" s="88"/>
      <c r="E8" s="88"/>
      <c r="F8" s="88"/>
      <c r="G8" s="88"/>
      <c r="H8" s="88"/>
      <c r="I8" s="88"/>
      <c r="J8" s="88"/>
      <c r="K8" s="88"/>
      <c r="L8" s="88"/>
      <c r="M8" s="88"/>
      <c r="N8" s="88"/>
      <c r="O8" s="88"/>
      <c r="P8" s="88"/>
      <c r="Q8" s="88"/>
      <c r="R8" s="88"/>
      <c r="S8" s="88"/>
      <c r="T8" s="88"/>
      <c r="U8" s="88"/>
      <c r="V8" s="88"/>
      <c r="W8" s="88"/>
      <c r="X8" s="88"/>
      <c r="Y8" s="88"/>
    </row>
    <row r="9" spans="2:25" ht="15.75" x14ac:dyDescent="0.25">
      <c r="B9" s="45" t="s">
        <v>54</v>
      </c>
      <c r="C9" s="46"/>
      <c r="D9" s="46"/>
      <c r="E9" s="46"/>
      <c r="F9" s="46"/>
      <c r="G9" s="46"/>
      <c r="H9" s="46"/>
      <c r="I9" s="46"/>
      <c r="J9" s="46"/>
      <c r="K9" s="46"/>
      <c r="L9" s="46"/>
      <c r="M9" s="46"/>
      <c r="N9" s="46"/>
      <c r="O9" s="46"/>
      <c r="P9" s="46"/>
      <c r="Q9" s="46"/>
      <c r="R9" s="46"/>
      <c r="S9" s="46"/>
      <c r="T9" s="46"/>
      <c r="U9" s="46"/>
      <c r="V9" s="46"/>
      <c r="W9" s="46"/>
      <c r="X9" s="46"/>
      <c r="Y9" s="46"/>
    </row>
    <row r="10" spans="2:25" ht="19.5" customHeight="1" x14ac:dyDescent="0.25">
      <c r="B10" s="88" t="s">
        <v>55</v>
      </c>
      <c r="C10" s="88"/>
      <c r="D10" s="88"/>
      <c r="E10" s="88"/>
      <c r="F10" s="88"/>
      <c r="G10" s="88"/>
      <c r="H10" s="88"/>
      <c r="I10" s="88"/>
      <c r="J10" s="88"/>
      <c r="K10" s="88"/>
      <c r="L10" s="88"/>
      <c r="M10" s="88"/>
      <c r="N10" s="88"/>
      <c r="O10" s="88"/>
      <c r="P10" s="88"/>
      <c r="Q10" s="88"/>
      <c r="R10" s="88"/>
      <c r="S10" s="88"/>
      <c r="T10" s="88"/>
      <c r="U10" s="88"/>
      <c r="V10" s="88"/>
      <c r="W10" s="88"/>
      <c r="X10" s="88"/>
      <c r="Y10" s="88"/>
    </row>
    <row r="11" spans="2:25" ht="18.75" customHeight="1" x14ac:dyDescent="0.25"/>
    <row r="12" spans="2:25" ht="30" customHeight="1" x14ac:dyDescent="0.25">
      <c r="B12" s="90" t="s">
        <v>56</v>
      </c>
      <c r="C12" s="90"/>
      <c r="D12" s="90"/>
      <c r="E12" s="90"/>
      <c r="F12" s="90"/>
      <c r="G12" s="90"/>
      <c r="H12" s="90"/>
      <c r="I12" s="90"/>
      <c r="J12" s="90"/>
      <c r="K12" s="90"/>
      <c r="L12" s="90"/>
      <c r="M12" s="90"/>
      <c r="N12" s="90"/>
      <c r="O12" s="90"/>
      <c r="P12" s="90"/>
      <c r="Q12" s="90"/>
      <c r="R12" s="90"/>
      <c r="S12" s="90"/>
      <c r="T12" s="90"/>
      <c r="U12" s="90"/>
      <c r="V12" s="90"/>
      <c r="W12" s="90"/>
      <c r="X12" s="90"/>
      <c r="Y12" s="90"/>
    </row>
    <row r="13" spans="2:25" ht="15.75" x14ac:dyDescent="0.25">
      <c r="B13" s="47" t="s">
        <v>57</v>
      </c>
      <c r="C13" s="33"/>
      <c r="D13" s="33"/>
      <c r="E13" s="33"/>
      <c r="F13" s="33"/>
      <c r="G13" s="33"/>
      <c r="H13" s="33"/>
      <c r="I13" s="33"/>
      <c r="J13" s="33"/>
      <c r="K13" s="33"/>
      <c r="L13" s="33"/>
      <c r="M13" s="33"/>
      <c r="N13" s="33"/>
      <c r="O13" s="33"/>
      <c r="P13" s="33"/>
      <c r="Q13" s="33"/>
      <c r="R13" s="33"/>
      <c r="S13" s="33"/>
      <c r="T13" s="33"/>
      <c r="U13" s="33"/>
      <c r="V13" s="33"/>
      <c r="W13" s="33"/>
      <c r="X13" s="33"/>
      <c r="Y13" s="33"/>
    </row>
    <row r="14" spans="2:25" ht="146.25" customHeight="1" x14ac:dyDescent="0.25">
      <c r="B14" s="91" t="s">
        <v>58</v>
      </c>
      <c r="C14" s="91"/>
      <c r="D14" s="91"/>
      <c r="E14" s="91"/>
      <c r="F14" s="91"/>
      <c r="G14" s="91"/>
      <c r="H14" s="91"/>
      <c r="I14" s="91"/>
      <c r="J14" s="91"/>
      <c r="K14" s="91"/>
      <c r="L14" s="91"/>
      <c r="M14" s="91"/>
      <c r="N14" s="91"/>
      <c r="O14" s="91"/>
      <c r="P14" s="91"/>
      <c r="Q14" s="91"/>
      <c r="R14" s="91"/>
      <c r="S14" s="91"/>
      <c r="T14" s="91"/>
      <c r="U14" s="91"/>
      <c r="V14" s="91"/>
      <c r="W14" s="91"/>
      <c r="X14" s="91"/>
      <c r="Y14" s="91"/>
    </row>
    <row r="15" spans="2:25" ht="15.75" x14ac:dyDescent="0.25">
      <c r="B15" s="47" t="s">
        <v>59</v>
      </c>
      <c r="C15" s="22"/>
      <c r="D15" s="22"/>
      <c r="E15" s="22"/>
      <c r="F15" s="22"/>
      <c r="G15" s="22"/>
      <c r="H15" s="22"/>
      <c r="I15" s="22"/>
      <c r="J15" s="22"/>
      <c r="K15" s="22"/>
      <c r="L15" s="22"/>
      <c r="M15" s="22"/>
      <c r="N15" s="22"/>
      <c r="O15" s="22"/>
      <c r="P15" s="22"/>
      <c r="Q15" s="22"/>
      <c r="R15" s="22"/>
      <c r="S15" s="22"/>
      <c r="T15" s="22"/>
      <c r="U15" s="22"/>
      <c r="V15" s="22"/>
      <c r="W15" s="22"/>
      <c r="X15" s="22"/>
      <c r="Y15" s="22"/>
    </row>
    <row r="16" spans="2:25" ht="72" customHeight="1" x14ac:dyDescent="0.25">
      <c r="B16" s="91" t="s">
        <v>60</v>
      </c>
      <c r="C16" s="91"/>
      <c r="D16" s="91"/>
      <c r="E16" s="91"/>
      <c r="F16" s="91"/>
      <c r="G16" s="91"/>
      <c r="H16" s="91"/>
      <c r="I16" s="91"/>
      <c r="J16" s="91"/>
      <c r="K16" s="91"/>
      <c r="L16" s="91"/>
      <c r="M16" s="91"/>
      <c r="N16" s="91"/>
      <c r="O16" s="91"/>
      <c r="P16" s="91"/>
      <c r="Q16" s="91"/>
      <c r="R16" s="91"/>
      <c r="S16" s="91"/>
      <c r="T16" s="91"/>
      <c r="U16" s="91"/>
      <c r="V16" s="91"/>
      <c r="W16" s="91"/>
      <c r="X16" s="91"/>
      <c r="Y16" s="91"/>
    </row>
    <row r="17" spans="2:26" ht="21.75" customHeight="1" x14ac:dyDescent="0.25">
      <c r="B17" s="47" t="s">
        <v>61</v>
      </c>
      <c r="C17" s="23"/>
      <c r="D17" s="23"/>
      <c r="E17" s="23"/>
      <c r="F17" s="23"/>
      <c r="G17" s="23"/>
      <c r="H17" s="23"/>
      <c r="I17" s="23"/>
      <c r="J17" s="23"/>
      <c r="K17" s="23"/>
      <c r="L17" s="23"/>
      <c r="M17" s="23"/>
      <c r="N17" s="23"/>
      <c r="O17" s="23"/>
      <c r="P17" s="23"/>
      <c r="Q17" s="23"/>
      <c r="R17" s="23"/>
      <c r="S17" s="23"/>
      <c r="T17" s="23"/>
      <c r="U17" s="23"/>
      <c r="V17" s="23"/>
      <c r="W17" s="23"/>
      <c r="X17" s="23"/>
      <c r="Y17" s="23"/>
    </row>
    <row r="18" spans="2:26" ht="240" customHeight="1" x14ac:dyDescent="0.25">
      <c r="B18" s="93" t="s">
        <v>62</v>
      </c>
      <c r="C18" s="88"/>
      <c r="D18" s="88"/>
      <c r="E18" s="88"/>
      <c r="F18" s="88"/>
      <c r="G18" s="88"/>
      <c r="H18" s="88"/>
      <c r="I18" s="88"/>
      <c r="J18" s="88"/>
      <c r="K18" s="88"/>
      <c r="L18" s="88"/>
      <c r="M18" s="88"/>
      <c r="N18" s="88"/>
      <c r="O18" s="88"/>
      <c r="P18" s="88"/>
      <c r="Q18" s="88"/>
      <c r="R18" s="88"/>
      <c r="S18" s="88"/>
      <c r="T18" s="88"/>
      <c r="U18" s="88"/>
      <c r="V18" s="88"/>
      <c r="W18" s="88"/>
      <c r="X18" s="88"/>
      <c r="Y18" s="88"/>
    </row>
    <row r="19" spans="2:26" ht="197.25" customHeight="1" x14ac:dyDescent="0.25">
      <c r="B19" s="93" t="s">
        <v>70</v>
      </c>
      <c r="C19" s="93"/>
      <c r="D19" s="93"/>
      <c r="E19" s="93"/>
      <c r="F19" s="93"/>
      <c r="G19" s="93"/>
      <c r="H19" s="93"/>
      <c r="I19" s="93"/>
      <c r="J19" s="93"/>
      <c r="K19" s="93"/>
      <c r="L19" s="93"/>
      <c r="M19" s="93"/>
      <c r="N19" s="93"/>
      <c r="O19" s="93"/>
      <c r="P19" s="93"/>
      <c r="Q19" s="93"/>
      <c r="R19" s="93"/>
      <c r="S19" s="93"/>
      <c r="T19" s="93"/>
      <c r="U19" s="93"/>
      <c r="V19" s="93"/>
      <c r="W19" s="93"/>
      <c r="X19" s="93"/>
      <c r="Y19" s="93"/>
    </row>
    <row r="20" spans="2:26" ht="15.75" x14ac:dyDescent="0.25">
      <c r="B20" s="47" t="s">
        <v>63</v>
      </c>
      <c r="C20" s="23"/>
      <c r="D20" s="23"/>
      <c r="E20" s="23"/>
      <c r="F20" s="23"/>
      <c r="G20" s="23"/>
      <c r="H20" s="23"/>
      <c r="I20" s="23"/>
      <c r="J20" s="23"/>
      <c r="K20" s="23"/>
      <c r="L20" s="23"/>
      <c r="M20" s="23"/>
      <c r="N20" s="23"/>
      <c r="O20" s="23"/>
      <c r="P20" s="23"/>
      <c r="Q20" s="23"/>
      <c r="R20" s="23"/>
      <c r="S20" s="23"/>
      <c r="T20" s="23"/>
      <c r="U20" s="23"/>
      <c r="V20" s="23"/>
      <c r="W20" s="23"/>
      <c r="X20" s="23"/>
      <c r="Y20" s="23"/>
    </row>
    <row r="21" spans="2:26" ht="39" customHeight="1" x14ac:dyDescent="0.25">
      <c r="B21" s="93" t="s">
        <v>71</v>
      </c>
      <c r="C21" s="93"/>
      <c r="D21" s="93"/>
      <c r="E21" s="93"/>
      <c r="F21" s="93"/>
      <c r="G21" s="93"/>
      <c r="H21" s="93"/>
      <c r="I21" s="93"/>
      <c r="J21" s="93"/>
      <c r="K21" s="93"/>
      <c r="L21" s="93"/>
      <c r="M21" s="93"/>
      <c r="N21" s="93"/>
      <c r="O21" s="93"/>
      <c r="P21" s="93"/>
      <c r="Q21" s="93"/>
      <c r="R21" s="93"/>
      <c r="S21" s="93"/>
      <c r="T21" s="93"/>
      <c r="U21" s="93"/>
      <c r="V21" s="93"/>
      <c r="W21" s="93"/>
      <c r="X21" s="93"/>
      <c r="Y21" s="93"/>
    </row>
    <row r="22" spans="2:26" ht="18.75" customHeight="1" x14ac:dyDescent="0.35">
      <c r="B22" s="47" t="s">
        <v>64</v>
      </c>
      <c r="C22" s="23"/>
      <c r="D22" s="23"/>
      <c r="E22" s="23"/>
      <c r="F22" s="23"/>
      <c r="G22" s="23"/>
      <c r="H22" s="23"/>
      <c r="I22" s="23"/>
      <c r="J22" s="23"/>
      <c r="K22" s="23"/>
      <c r="L22" s="23"/>
      <c r="M22" s="23"/>
      <c r="N22" s="23"/>
      <c r="O22" s="23"/>
      <c r="P22" s="23"/>
      <c r="Q22" s="23"/>
      <c r="R22" s="23"/>
      <c r="S22" s="23"/>
      <c r="T22" s="23"/>
      <c r="U22" s="23"/>
      <c r="V22" s="23"/>
      <c r="W22" s="23"/>
      <c r="X22" s="23"/>
      <c r="Y22" s="23"/>
      <c r="Z22" s="34"/>
    </row>
    <row r="23" spans="2:26" ht="36.75" customHeight="1" x14ac:dyDescent="0.25">
      <c r="B23" s="91" t="s">
        <v>72</v>
      </c>
      <c r="C23" s="91"/>
      <c r="D23" s="91"/>
      <c r="E23" s="91"/>
      <c r="F23" s="91"/>
      <c r="G23" s="91"/>
      <c r="H23" s="91"/>
      <c r="I23" s="91"/>
      <c r="J23" s="91"/>
      <c r="K23" s="91"/>
      <c r="L23" s="91"/>
      <c r="M23" s="91"/>
      <c r="N23" s="91"/>
      <c r="O23" s="91"/>
      <c r="P23" s="91"/>
      <c r="Q23" s="91"/>
      <c r="R23" s="91"/>
      <c r="S23" s="91"/>
      <c r="T23" s="91"/>
      <c r="U23" s="91"/>
      <c r="V23" s="91"/>
      <c r="W23" s="91"/>
      <c r="X23" s="91"/>
      <c r="Y23" s="91"/>
    </row>
    <row r="24" spans="2:26" ht="15.75" x14ac:dyDescent="0.25">
      <c r="B24" s="47" t="s">
        <v>65</v>
      </c>
      <c r="C24" s="23"/>
      <c r="D24" s="23"/>
      <c r="E24" s="23"/>
      <c r="F24" s="23"/>
      <c r="G24" s="23"/>
      <c r="H24" s="23"/>
      <c r="I24" s="23"/>
      <c r="J24" s="23"/>
      <c r="K24" s="23"/>
      <c r="L24" s="23"/>
      <c r="M24" s="23"/>
      <c r="N24" s="23"/>
      <c r="O24" s="23"/>
      <c r="P24" s="23"/>
      <c r="Q24" s="23"/>
      <c r="R24" s="23"/>
      <c r="S24" s="23"/>
      <c r="T24" s="23"/>
      <c r="U24" s="23"/>
      <c r="V24" s="23"/>
      <c r="W24" s="23"/>
      <c r="X24" s="23"/>
      <c r="Y24" s="23"/>
    </row>
    <row r="25" spans="2:26" ht="120" customHeight="1" x14ac:dyDescent="0.25">
      <c r="B25" s="91" t="str">
        <f>"An interest rate is the measure of the amount of interest due each period and can be expressed as a proportion of the original borrowed or lent amount. "&amp;"
• The interest rates over the forward estimates are based on the assumptions published in the 'Debt Statement' of the 2025-26 Budget Paper No 1."&amp;"  Note that the PDI Calculator uses nominal rates, which have not been adjusted to remove the effects of prices changing over time."&amp;"
• The default long-term nominal interest rate for a 10-year bond is assumed to be "&amp;'Detailed calculations'!$C$81&amp;" per cent, based on the latest budget update.  The PDI calculator allows users to put in custom options from 0 to 10 per cent for the long-term nominal interest rate."&amp;"
"&amp;"
The short term nominal interest rates converge towards this long-term rate, with this convergence commencing in the year immediately following the last year of the forward estimates."</f>
        <v>An interest rate is the measure of the amount of interest due each period and can be expressed as a proportion of the original borrowed or lent amount. 
• The interest rates over the forward estimates are based on the assumptions published in the 'Debt Statement' of the 2025-26 Budget Paper No 1.  Note that the PDI Calculator uses nominal rates, which have not been adjusted to remove the effects of prices changing over time.
• The default long-term nominal interest rate for a 10-year bond is assumed to be 4.744 per cent, based on the latest budget update.  The PDI calculator allows users to put in custom options from 0 to 10 per cent for the long-term nominal interest rate.
The short term nominal interest rates converge towards this long-term rate, with this convergence commencing in the year immediately following the last year of the forward estimates.</v>
      </c>
      <c r="C25" s="91"/>
      <c r="D25" s="91"/>
      <c r="E25" s="91"/>
      <c r="F25" s="91"/>
      <c r="G25" s="91"/>
      <c r="H25" s="91"/>
      <c r="I25" s="91"/>
      <c r="J25" s="91"/>
      <c r="K25" s="91"/>
      <c r="L25" s="91"/>
      <c r="M25" s="91"/>
      <c r="N25" s="91"/>
      <c r="O25" s="91"/>
      <c r="P25" s="91"/>
      <c r="Q25" s="91"/>
      <c r="R25" s="91"/>
      <c r="S25" s="91"/>
      <c r="T25" s="91"/>
      <c r="U25" s="91"/>
      <c r="V25" s="91"/>
      <c r="W25" s="91"/>
      <c r="X25" s="91"/>
      <c r="Y25" s="91"/>
    </row>
    <row r="26" spans="2:26" ht="15.75" x14ac:dyDescent="0.25">
      <c r="B26" s="47" t="s">
        <v>27</v>
      </c>
      <c r="C26" s="23"/>
      <c r="D26" s="23"/>
      <c r="E26" s="23"/>
      <c r="F26" s="23"/>
      <c r="G26" s="23"/>
      <c r="H26" s="23"/>
      <c r="I26" s="23"/>
      <c r="J26" s="23"/>
      <c r="K26" s="23"/>
      <c r="L26" s="23"/>
      <c r="M26" s="23"/>
      <c r="N26" s="23"/>
      <c r="O26" s="23"/>
      <c r="P26" s="23"/>
      <c r="Q26" s="23"/>
      <c r="R26" s="23"/>
      <c r="S26" s="23"/>
      <c r="T26" s="23"/>
      <c r="U26" s="23"/>
      <c r="V26" s="23"/>
      <c r="W26" s="23"/>
      <c r="X26" s="23"/>
      <c r="Y26" s="23"/>
    </row>
    <row r="27" spans="2:26" ht="84.75" customHeight="1" x14ac:dyDescent="0.25">
      <c r="B27" s="92" t="s">
        <v>73</v>
      </c>
      <c r="C27" s="92"/>
      <c r="D27" s="92"/>
      <c r="E27" s="92"/>
      <c r="F27" s="92"/>
      <c r="G27" s="92"/>
      <c r="H27" s="92"/>
      <c r="I27" s="92"/>
      <c r="J27" s="92"/>
      <c r="K27" s="92"/>
      <c r="L27" s="92"/>
      <c r="M27" s="92"/>
      <c r="N27" s="92"/>
      <c r="O27" s="92"/>
      <c r="P27" s="92"/>
      <c r="Q27" s="92"/>
      <c r="R27" s="92"/>
      <c r="S27" s="92"/>
      <c r="T27" s="92"/>
      <c r="U27" s="92"/>
      <c r="V27" s="92"/>
      <c r="W27" s="92"/>
      <c r="X27" s="92"/>
      <c r="Y27" s="92"/>
    </row>
    <row r="28" spans="2:26" ht="21.75" customHeight="1" x14ac:dyDescent="0.25">
      <c r="B28" s="86" t="s">
        <v>66</v>
      </c>
      <c r="C28" s="86"/>
      <c r="D28" s="86"/>
      <c r="E28" s="86"/>
      <c r="F28" s="86"/>
      <c r="G28" s="86"/>
      <c r="H28" s="86"/>
      <c r="I28" s="87" t="s">
        <v>67</v>
      </c>
      <c r="J28" s="86"/>
      <c r="K28" s="86"/>
      <c r="L28" s="86"/>
      <c r="M28" s="86"/>
      <c r="N28" s="86"/>
      <c r="O28" s="86"/>
      <c r="P28" s="86"/>
      <c r="Q28" s="86"/>
      <c r="R28" s="86"/>
      <c r="S28" s="86"/>
      <c r="T28" s="86"/>
      <c r="U28" s="86"/>
      <c r="V28" s="86"/>
    </row>
    <row r="29" spans="2:26" ht="22.5" customHeight="1" x14ac:dyDescent="0.25"/>
  </sheetData>
  <sheetProtection algorithmName="SHA-512" hashValue="2EEvsTYEvjzkwMMawmrPHBlF3q2Y9fw9ufiUrziJRWDUbU4SbRJjWU5Ty1ZKbBGb1TKRRAHYJulS/u/wFmMdfw==" saltValue="Bl7ZFSBz+TeV40XOUmKcWg==" spinCount="100000" sheet="1" objects="1" scenarios="1"/>
  <mergeCells count="16">
    <mergeCell ref="B28:H28"/>
    <mergeCell ref="I28:V28"/>
    <mergeCell ref="B10:Y10"/>
    <mergeCell ref="B6:Y6"/>
    <mergeCell ref="B2:Y2"/>
    <mergeCell ref="B8:Y8"/>
    <mergeCell ref="B12:Y12"/>
    <mergeCell ref="B4:Y4"/>
    <mergeCell ref="B25:Y25"/>
    <mergeCell ref="B23:Y23"/>
    <mergeCell ref="B27:Y27"/>
    <mergeCell ref="B14:Y14"/>
    <mergeCell ref="B16:Y16"/>
    <mergeCell ref="B21:Y21"/>
    <mergeCell ref="B18:Y18"/>
    <mergeCell ref="B19:Y19"/>
  </mergeCells>
  <hyperlinks>
    <hyperlink ref="I28" r:id="rId1" xr:uid="{00000000-0004-0000-0300-000000000000}"/>
  </hyperlinks>
  <pageMargins left="0.7" right="0.7" top="0.75" bottom="0.75" header="0.3" footer="0.3"/>
  <pageSetup paperSize="9" orientation="portrait" r:id="rId2"/>
  <headerFooter>
    <oddHeader>&amp;C&amp;"Calibri"&amp;10&amp;KFF0000 OFFICIAL&amp;1#_x000D_</oddHeader>
    <oddFooter>&amp;C_x000D_&amp;1#&amp;"Calibri"&amp;10&amp;KFF0000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BO_Excel" ma:contentTypeID="0x0101004888FA41EE401B41AE755133FA9425D70011E2628B588F04419AD255BC3B8BED12" ma:contentTypeVersion="11" ma:contentTypeDescription="Template for PBO Excel documents" ma:contentTypeScope="" ma:versionID="d541df846c014e472f559932a2729495">
  <xsd:schema xmlns:xsd="http://www.w3.org/2001/XMLSchema" xmlns:xs="http://www.w3.org/2001/XMLSchema" xmlns:p="http://schemas.microsoft.com/office/2006/metadata/properties" xmlns:ns2="ad8e907a-e1a6-4b76-8caa-2c3a6e0bcaac" targetNamespace="http://schemas.microsoft.com/office/2006/metadata/properties" ma:root="true" ma:fieldsID="23a9302b6ffe951a2e1c34c224dcbeab" ns2:_="">
    <xsd:import namespace="ad8e907a-e1a6-4b76-8caa-2c3a6e0bcaa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511bdff-a9c3-4342-ad56-d9f2319b2060" ContentTypeId="0x0101004888FA41EE401B41AE755133FA9425D7"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ad8e907a-e1a6-4b76-8caa-2c3a6e0bcaac">SRR-1331152507-2347</_dlc_DocId>
    <_dlc_DocIdUrl xmlns="ad8e907a-e1a6-4b76-8caa-2c3a6e0bcaac">
      <Url>https://pboprotected.sharepoint.com/sites/SRRHub/_layouts/15/DocIdRedir.aspx?ID=SRR-1331152507-2347</Url>
      <Description>SRR-1331152507-2347</Description>
    </_dlc_DocIdUrl>
  </documentManagement>
</p:properties>
</file>

<file path=customXml/itemProps1.xml><?xml version="1.0" encoding="utf-8"?>
<ds:datastoreItem xmlns:ds="http://schemas.openxmlformats.org/officeDocument/2006/customXml" ds:itemID="{E87B3190-8423-47B5-9F56-B043D41B7D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907a-e1a6-4b76-8caa-2c3a6e0bc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27ED05-AC75-439C-BD9B-F3F84E90CCE2}">
  <ds:schemaRefs>
    <ds:schemaRef ds:uri="Microsoft.SharePoint.Taxonomy.ContentTypeSync"/>
  </ds:schemaRefs>
</ds:datastoreItem>
</file>

<file path=customXml/itemProps3.xml><?xml version="1.0" encoding="utf-8"?>
<ds:datastoreItem xmlns:ds="http://schemas.openxmlformats.org/officeDocument/2006/customXml" ds:itemID="{18FD448B-8C00-4E31-A55A-C52AC4B9CBE6}">
  <ds:schemaRefs>
    <ds:schemaRef ds:uri="http://schemas.microsoft.com/sharepoint/events"/>
  </ds:schemaRefs>
</ds:datastoreItem>
</file>

<file path=customXml/itemProps4.xml><?xml version="1.0" encoding="utf-8"?>
<ds:datastoreItem xmlns:ds="http://schemas.openxmlformats.org/officeDocument/2006/customXml" ds:itemID="{4840BF71-EC2C-4E25-BDED-F966A32060B6}">
  <ds:schemaRefs>
    <ds:schemaRef ds:uri="http://schemas.microsoft.com/sharepoint/v3/contenttype/forms"/>
  </ds:schemaRefs>
</ds:datastoreItem>
</file>

<file path=customXml/itemProps5.xml><?xml version="1.0" encoding="utf-8"?>
<ds:datastoreItem xmlns:ds="http://schemas.openxmlformats.org/officeDocument/2006/customXml" ds:itemID="{16183101-D7E3-462D-857D-4517220C00CA}">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http://www.w3.org/XML/1998/namespace"/>
    <ds:schemaRef ds:uri="http://purl.org/dc/elements/1.1/"/>
    <ds:schemaRef ds:uri="ad8e907a-e1a6-4b76-8caa-2c3a6e0bcaa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PDI Calculator</vt:lpstr>
      <vt:lpstr>Detailed calculations</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2024-06-06T04:36:03Z</dcterms:created>
  <dcterms:modified xsi:type="dcterms:W3CDTF">2025-04-07T23:57:45Z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fb5294-db91-4a6a-9144-25e7ea5d809c_Enabled">
    <vt:lpwstr>true</vt:lpwstr>
  </property>
  <property fmtid="{D5CDD505-2E9C-101B-9397-08002B2CF9AE}" pid="3" name="MSIP_Label_b7fb5294-db91-4a6a-9144-25e7ea5d809c_SetDate">
    <vt:lpwstr>2024-06-11T06:08:17Z</vt:lpwstr>
  </property>
  <property fmtid="{D5CDD505-2E9C-101B-9397-08002B2CF9AE}" pid="4" name="MSIP_Label_b7fb5294-db91-4a6a-9144-25e7ea5d809c_Method">
    <vt:lpwstr>Privileged</vt:lpwstr>
  </property>
  <property fmtid="{D5CDD505-2E9C-101B-9397-08002B2CF9AE}" pid="5" name="MSIP_Label_b7fb5294-db91-4a6a-9144-25e7ea5d809c_Name">
    <vt:lpwstr>Official</vt:lpwstr>
  </property>
  <property fmtid="{D5CDD505-2E9C-101B-9397-08002B2CF9AE}" pid="6" name="MSIP_Label_b7fb5294-db91-4a6a-9144-25e7ea5d809c_SiteId">
    <vt:lpwstr>dc2a6fc4-3a5c-4009-8148-25a15ab44bf4</vt:lpwstr>
  </property>
  <property fmtid="{D5CDD505-2E9C-101B-9397-08002B2CF9AE}" pid="7" name="MSIP_Label_b7fb5294-db91-4a6a-9144-25e7ea5d809c_ActionId">
    <vt:lpwstr>1ce80502-8a0d-466b-8677-c1394b8c31e1</vt:lpwstr>
  </property>
  <property fmtid="{D5CDD505-2E9C-101B-9397-08002B2CF9AE}" pid="8" name="MSIP_Label_b7fb5294-db91-4a6a-9144-25e7ea5d809c_ContentBits">
    <vt:lpwstr>3</vt:lpwstr>
  </property>
  <property fmtid="{D5CDD505-2E9C-101B-9397-08002B2CF9AE}" pid="9" name="ContentTypeId">
    <vt:lpwstr>0x0101004888FA41EE401B41AE755133FA9425D70011E2628B588F04419AD255BC3B8BED12</vt:lpwstr>
  </property>
  <property fmtid="{D5CDD505-2E9C-101B-9397-08002B2CF9AE}" pid="10" name="f81702133f5c4bc9b6bd0f4833f72334">
    <vt:lpwstr>Other|9fd5f203-0a5c-4134-9c85-3b40d1bdfc4e</vt:lpwstr>
  </property>
  <property fmtid="{D5CDD505-2E9C-101B-9397-08002B2CF9AE}" pid="11" name="TaxCatchAll">
    <vt:lpwstr>1;#Other|9fd5f203-0a5c-4134-9c85-3b40d1bdfc4e</vt:lpwstr>
  </property>
  <property fmtid="{D5CDD505-2E9C-101B-9397-08002B2CF9AE}" pid="12" name="DocumentSetDescription">
    <vt:lpwstr>Instructions and resources for updating the PDI calculator after budget/myefo</vt:lpwstr>
  </property>
  <property fmtid="{D5CDD505-2E9C-101B-9397-08002B2CF9AE}" pid="13" name="Project type">
    <vt:lpwstr>Regular publication</vt:lpwstr>
  </property>
  <property fmtid="{D5CDD505-2E9C-101B-9397-08002B2CF9AE}" pid="14" name="_dlc_DocIdItemGuid">
    <vt:lpwstr>af68a15a-1224-42e4-8fd1-f9891e89873f</vt:lpwstr>
  </property>
  <property fmtid="{D5CDD505-2E9C-101B-9397-08002B2CF9AE}" pid="15" name="Doc_Type_SRR">
    <vt:lpwstr>1;#Other|9fd5f203-0a5c-4134-9c85-3b40d1bdfc4e</vt:lpwstr>
  </property>
  <property fmtid="{D5CDD505-2E9C-101B-9397-08002B2CF9AE}" pid="16" name="MediaServiceImageTags">
    <vt:lpwstr/>
  </property>
  <property fmtid="{D5CDD505-2E9C-101B-9397-08002B2CF9AE}" pid="17" name="lcf76f155ced4ddcb4097134ff3c332f">
    <vt:lpwstr/>
  </property>
</Properties>
</file>